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metadata/core-properties" Target="docProps/core0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F Cloud\LSP\LSP-Rechner\"/>
    </mc:Choice>
  </mc:AlternateContent>
  <xr:revisionPtr revIDLastSave="0" documentId="13_ncr:1_{1B15B6A4-9109-4B2F-8899-D9E2F356D038}" xr6:coauthVersionLast="47" xr6:coauthVersionMax="47" xr10:uidLastSave="{00000000-0000-0000-0000-000000000000}"/>
  <bookViews>
    <workbookView xWindow="51480" yWindow="-270" windowWidth="38640" windowHeight="21120" tabRatio="500" activeTab="1" xr2:uid="{00000000-000D-0000-FFFF-FFFF00000000}"/>
  </bookViews>
  <sheets>
    <sheet name="Zeitnahme Staffellauf" sheetId="1" r:id="rId1"/>
    <sheet name="Einteilung Staffellauf" sheetId="2" r:id="rId2"/>
    <sheet name="Kugelstoßen" sheetId="3" r:id="rId3"/>
    <sheet name="Gesamtwertung" sheetId="4" r:id="rId4"/>
    <sheet name="Koordinaten Bahn" sheetId="5" state="hidden" r:id="rId5"/>
    <sheet name="Koordinaten Läufer" sheetId="6" state="hidden" r:id="rId6"/>
    <sheet name="Werte Weg-Zeit-Diagramm" sheetId="7" state="hidden" r:id="rId7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U3" i="7" l="1"/>
  <c r="T3" i="7"/>
  <c r="A20" i="2"/>
  <c r="R1" i="7"/>
  <c r="E2" i="6"/>
  <c r="A2" i="6"/>
  <c r="D2" i="6"/>
  <c r="P2" i="5"/>
  <c r="P365" i="5"/>
  <c r="J2" i="5"/>
  <c r="K365" i="5"/>
  <c r="J365" i="5"/>
  <c r="H2" i="5"/>
  <c r="I365" i="5"/>
  <c r="H365" i="5"/>
  <c r="F2" i="5"/>
  <c r="G365" i="5"/>
  <c r="F365" i="5"/>
  <c r="D2" i="5"/>
  <c r="E365" i="5"/>
  <c r="D365" i="5"/>
  <c r="B2" i="5"/>
  <c r="C365" i="5"/>
  <c r="B365" i="5"/>
  <c r="R2" i="5"/>
  <c r="R363" i="5"/>
  <c r="Q363" i="5"/>
  <c r="P363" i="5"/>
  <c r="F363" i="5"/>
  <c r="E363" i="5"/>
  <c r="D363" i="5"/>
  <c r="P362" i="5"/>
  <c r="B362" i="5"/>
  <c r="B361" i="5"/>
  <c r="Q360" i="5"/>
  <c r="H360" i="5"/>
  <c r="C360" i="5"/>
  <c r="B360" i="5"/>
  <c r="R359" i="5"/>
  <c r="N2" i="5"/>
  <c r="N359" i="5"/>
  <c r="L2" i="5"/>
  <c r="L359" i="5"/>
  <c r="H359" i="5"/>
  <c r="C359" i="5"/>
  <c r="B359" i="5"/>
  <c r="S358" i="5"/>
  <c r="R358" i="5"/>
  <c r="Q358" i="5"/>
  <c r="P358" i="5"/>
  <c r="G357" i="5"/>
  <c r="F357" i="5"/>
  <c r="E357" i="5"/>
  <c r="D357" i="5"/>
  <c r="C357" i="5"/>
  <c r="L356" i="5"/>
  <c r="I356" i="5"/>
  <c r="H356" i="5"/>
  <c r="G356" i="5"/>
  <c r="F356" i="5"/>
  <c r="E356" i="5"/>
  <c r="D356" i="5"/>
  <c r="I355" i="5"/>
  <c r="H355" i="5"/>
  <c r="G355" i="5"/>
  <c r="F355" i="5"/>
  <c r="I354" i="5"/>
  <c r="H354" i="5"/>
  <c r="G354" i="5"/>
  <c r="F354" i="5"/>
  <c r="D354" i="5"/>
  <c r="B354" i="5"/>
  <c r="I353" i="5"/>
  <c r="D353" i="5"/>
  <c r="C353" i="5"/>
  <c r="B353" i="5"/>
  <c r="S352" i="5"/>
  <c r="Q352" i="5"/>
  <c r="P352" i="5"/>
  <c r="O352" i="5"/>
  <c r="G351" i="5"/>
  <c r="F351" i="5"/>
  <c r="E351" i="5"/>
  <c r="D351" i="5"/>
  <c r="C351" i="5"/>
  <c r="B351" i="5"/>
  <c r="Q350" i="5"/>
  <c r="I350" i="5"/>
  <c r="H350" i="5"/>
  <c r="B349" i="5"/>
  <c r="Q348" i="5"/>
  <c r="I348" i="5"/>
  <c r="E348" i="5"/>
  <c r="D348" i="5"/>
  <c r="C348" i="5"/>
  <c r="B348" i="5"/>
  <c r="R347" i="5"/>
  <c r="Q347" i="5"/>
  <c r="P347" i="5"/>
  <c r="O347" i="5"/>
  <c r="N347" i="5"/>
  <c r="E347" i="5"/>
  <c r="D347" i="5"/>
  <c r="C347" i="5"/>
  <c r="B347" i="5"/>
  <c r="D346" i="5"/>
  <c r="C346" i="5"/>
  <c r="B346" i="5"/>
  <c r="G345" i="5"/>
  <c r="F345" i="5"/>
  <c r="Q344" i="5"/>
  <c r="P344" i="5"/>
  <c r="I344" i="5"/>
  <c r="H344" i="5"/>
  <c r="C344" i="5"/>
  <c r="B344" i="5"/>
  <c r="H343" i="5"/>
  <c r="G343" i="5"/>
  <c r="F343" i="5"/>
  <c r="H342" i="5"/>
  <c r="G342" i="5"/>
  <c r="F342" i="5"/>
  <c r="E342" i="5"/>
  <c r="D342" i="5"/>
  <c r="C342" i="5"/>
  <c r="B342" i="5"/>
  <c r="F341" i="5"/>
  <c r="E341" i="5"/>
  <c r="D341" i="5"/>
  <c r="C341" i="5"/>
  <c r="Q340" i="5"/>
  <c r="N340" i="5"/>
  <c r="M340" i="5"/>
  <c r="G340" i="5"/>
  <c r="F340" i="5"/>
  <c r="E340" i="5"/>
  <c r="D340" i="5"/>
  <c r="C340" i="5"/>
  <c r="B340" i="5"/>
  <c r="B339" i="5"/>
  <c r="I338" i="5"/>
  <c r="H338" i="5"/>
  <c r="B338" i="5"/>
  <c r="R337" i="5"/>
  <c r="E337" i="5"/>
  <c r="D337" i="5"/>
  <c r="C337" i="5"/>
  <c r="B337" i="5"/>
  <c r="F336" i="5"/>
  <c r="E336" i="5"/>
  <c r="D336" i="5"/>
  <c r="M335" i="5"/>
  <c r="E335" i="5"/>
  <c r="D335" i="5"/>
  <c r="C335" i="5"/>
  <c r="B335" i="5"/>
  <c r="N334" i="5"/>
  <c r="L334" i="5"/>
  <c r="J334" i="5"/>
  <c r="I334" i="5"/>
  <c r="H334" i="5"/>
  <c r="D334" i="5"/>
  <c r="B333" i="5"/>
  <c r="S332" i="5"/>
  <c r="Q332" i="5"/>
  <c r="P332" i="5"/>
  <c r="G332" i="5"/>
  <c r="F332" i="5"/>
  <c r="E332" i="5"/>
  <c r="D332" i="5"/>
  <c r="C332" i="5"/>
  <c r="B332" i="5"/>
  <c r="G330" i="5"/>
  <c r="F330" i="5"/>
  <c r="E330" i="5"/>
  <c r="D330" i="5"/>
  <c r="N329" i="5"/>
  <c r="M329" i="5"/>
  <c r="L329" i="5"/>
  <c r="K329" i="5"/>
  <c r="S328" i="5"/>
  <c r="N328" i="5"/>
  <c r="L328" i="5"/>
  <c r="K328" i="5"/>
  <c r="F328" i="5"/>
  <c r="B328" i="5"/>
  <c r="R327" i="5"/>
  <c r="Q327" i="5"/>
  <c r="P327" i="5"/>
  <c r="O327" i="5"/>
  <c r="D327" i="5"/>
  <c r="C327" i="5"/>
  <c r="B327" i="5"/>
  <c r="I326" i="5"/>
  <c r="E326" i="5"/>
  <c r="I325" i="5"/>
  <c r="D325" i="5"/>
  <c r="C325" i="5"/>
  <c r="B325" i="5"/>
  <c r="Q324" i="5"/>
  <c r="P324" i="5"/>
  <c r="H324" i="5"/>
  <c r="C324" i="5"/>
  <c r="B324" i="5"/>
  <c r="R323" i="5"/>
  <c r="P323" i="5"/>
  <c r="O323" i="5"/>
  <c r="N323" i="5"/>
  <c r="M323" i="5"/>
  <c r="L323" i="5"/>
  <c r="K323" i="5"/>
  <c r="J323" i="5"/>
  <c r="I323" i="5"/>
  <c r="R322" i="5"/>
  <c r="Q322" i="5"/>
  <c r="O322" i="5"/>
  <c r="K322" i="5"/>
  <c r="J322" i="5"/>
  <c r="I322" i="5"/>
  <c r="I321" i="5"/>
  <c r="D321" i="5"/>
  <c r="C321" i="5"/>
  <c r="B321" i="5"/>
  <c r="F320" i="5"/>
  <c r="E320" i="5"/>
  <c r="D320" i="5"/>
  <c r="C320" i="5"/>
  <c r="B320" i="5"/>
  <c r="Q319" i="5"/>
  <c r="I319" i="5"/>
  <c r="D319" i="5"/>
  <c r="C319" i="5"/>
  <c r="H318" i="5"/>
  <c r="G318" i="5"/>
  <c r="F318" i="5"/>
  <c r="E318" i="5"/>
  <c r="N317" i="5"/>
  <c r="D317" i="5"/>
  <c r="C317" i="5"/>
  <c r="B317" i="5"/>
  <c r="S316" i="5"/>
  <c r="R316" i="5"/>
  <c r="Q316" i="5"/>
  <c r="I316" i="5"/>
  <c r="H316" i="5"/>
  <c r="G316" i="5"/>
  <c r="F316" i="5"/>
  <c r="E316" i="5"/>
  <c r="D316" i="5"/>
  <c r="Q314" i="5"/>
  <c r="G314" i="5"/>
  <c r="F314" i="5"/>
  <c r="E314" i="5"/>
  <c r="D314" i="5"/>
  <c r="C314" i="5"/>
  <c r="B314" i="5"/>
  <c r="S313" i="5"/>
  <c r="R313" i="5"/>
  <c r="Q313" i="5"/>
  <c r="P313" i="5"/>
  <c r="I313" i="5"/>
  <c r="H313" i="5"/>
  <c r="M312" i="5"/>
  <c r="L312" i="5"/>
  <c r="E312" i="5"/>
  <c r="D312" i="5"/>
  <c r="C312" i="5"/>
  <c r="B312" i="5"/>
  <c r="M311" i="5"/>
  <c r="I311" i="5"/>
  <c r="H311" i="5"/>
  <c r="L310" i="5"/>
  <c r="J310" i="5"/>
  <c r="E310" i="5"/>
  <c r="D310" i="5"/>
  <c r="B310" i="5"/>
  <c r="P309" i="5"/>
  <c r="G309" i="5"/>
  <c r="B309" i="5"/>
  <c r="Q308" i="5"/>
  <c r="P308" i="5"/>
  <c r="O308" i="5"/>
  <c r="N308" i="5"/>
  <c r="M308" i="5"/>
  <c r="H308" i="5"/>
  <c r="F308" i="5"/>
  <c r="E308" i="5"/>
  <c r="H307" i="5"/>
  <c r="G307" i="5"/>
  <c r="B307" i="5"/>
  <c r="S306" i="5"/>
  <c r="P306" i="5"/>
  <c r="I306" i="5"/>
  <c r="S305" i="5"/>
  <c r="R305" i="5"/>
  <c r="P305" i="5"/>
  <c r="O305" i="5"/>
  <c r="N305" i="5"/>
  <c r="M305" i="5"/>
  <c r="L305" i="5"/>
  <c r="I305" i="5"/>
  <c r="Q304" i="5"/>
  <c r="P304" i="5"/>
  <c r="I304" i="5"/>
  <c r="H304" i="5"/>
  <c r="D304" i="5"/>
  <c r="C304" i="5"/>
  <c r="I303" i="5"/>
  <c r="D303" i="5"/>
  <c r="C303" i="5"/>
  <c r="B303" i="5"/>
  <c r="R302" i="5"/>
  <c r="H302" i="5"/>
  <c r="G302" i="5"/>
  <c r="F302" i="5"/>
  <c r="E302" i="5"/>
  <c r="D302" i="5"/>
  <c r="C302" i="5"/>
  <c r="B302" i="5"/>
  <c r="S301" i="5"/>
  <c r="R301" i="5"/>
  <c r="M301" i="5"/>
  <c r="L301" i="5"/>
  <c r="J301" i="5"/>
  <c r="E301" i="5"/>
  <c r="D301" i="5"/>
  <c r="C301" i="5"/>
  <c r="I300" i="5"/>
  <c r="H300" i="5"/>
  <c r="G300" i="5"/>
  <c r="F300" i="5"/>
  <c r="C299" i="5"/>
  <c r="B299" i="5"/>
  <c r="I298" i="5"/>
  <c r="H298" i="5"/>
  <c r="G298" i="5"/>
  <c r="F298" i="5"/>
  <c r="E298" i="5"/>
  <c r="D298" i="5"/>
  <c r="C298" i="5"/>
  <c r="O296" i="5"/>
  <c r="M296" i="5"/>
  <c r="L296" i="5"/>
  <c r="K296" i="5"/>
  <c r="J296" i="5"/>
  <c r="I296" i="5"/>
  <c r="H296" i="5"/>
  <c r="G296" i="5"/>
  <c r="F296" i="5"/>
  <c r="E296" i="5"/>
  <c r="D296" i="5"/>
  <c r="C296" i="5"/>
  <c r="B296" i="5"/>
  <c r="S295" i="5"/>
  <c r="E295" i="5"/>
  <c r="D295" i="5"/>
  <c r="H294" i="5"/>
  <c r="G294" i="5"/>
  <c r="F294" i="5"/>
  <c r="E294" i="5"/>
  <c r="F293" i="5"/>
  <c r="E293" i="5"/>
  <c r="D293" i="5"/>
  <c r="C293" i="5"/>
  <c r="B293" i="5"/>
  <c r="S292" i="5"/>
  <c r="R292" i="5"/>
  <c r="E292" i="5"/>
  <c r="B292" i="5"/>
  <c r="S291" i="5"/>
  <c r="R291" i="5"/>
  <c r="M291" i="5"/>
  <c r="H291" i="5"/>
  <c r="G291" i="5"/>
  <c r="F291" i="5"/>
  <c r="E291" i="5"/>
  <c r="D291" i="5"/>
  <c r="C291" i="5"/>
  <c r="B291" i="5"/>
  <c r="I290" i="5"/>
  <c r="F290" i="5"/>
  <c r="E290" i="5"/>
  <c r="D290" i="5"/>
  <c r="C290" i="5"/>
  <c r="B290" i="5"/>
  <c r="I289" i="5"/>
  <c r="H289" i="5"/>
  <c r="G289" i="5"/>
  <c r="F289" i="5"/>
  <c r="E289" i="5"/>
  <c r="D289" i="5"/>
  <c r="G288" i="5"/>
  <c r="F288" i="5"/>
  <c r="E288" i="5"/>
  <c r="D288" i="5"/>
  <c r="C288" i="5"/>
  <c r="B288" i="5"/>
  <c r="S287" i="5"/>
  <c r="F287" i="5"/>
  <c r="E287" i="5"/>
  <c r="D287" i="5"/>
  <c r="C287" i="5"/>
  <c r="B287" i="5"/>
  <c r="C286" i="5"/>
  <c r="N285" i="5"/>
  <c r="M285" i="5"/>
  <c r="J285" i="5"/>
  <c r="I285" i="5"/>
  <c r="H285" i="5"/>
  <c r="G285" i="5"/>
  <c r="F285" i="5"/>
  <c r="R284" i="5"/>
  <c r="Q284" i="5"/>
  <c r="P284" i="5"/>
  <c r="B284" i="5"/>
  <c r="Q283" i="5"/>
  <c r="P283" i="5"/>
  <c r="I283" i="5"/>
  <c r="H283" i="5"/>
  <c r="G283" i="5"/>
  <c r="F283" i="5"/>
  <c r="E283" i="5"/>
  <c r="D283" i="5"/>
  <c r="C283" i="5"/>
  <c r="B283" i="5"/>
  <c r="K282" i="5"/>
  <c r="B282" i="5"/>
  <c r="Q281" i="5"/>
  <c r="I281" i="5"/>
  <c r="H281" i="5"/>
  <c r="G281" i="5"/>
  <c r="F281" i="5"/>
  <c r="S280" i="5"/>
  <c r="R280" i="5"/>
  <c r="Q280" i="5"/>
  <c r="P280" i="5"/>
  <c r="G280" i="5"/>
  <c r="B280" i="5"/>
  <c r="S279" i="5"/>
  <c r="R279" i="5"/>
  <c r="Q279" i="5"/>
  <c r="P279" i="5"/>
  <c r="I279" i="5"/>
  <c r="H279" i="5"/>
  <c r="G279" i="5"/>
  <c r="F279" i="5"/>
  <c r="E279" i="5"/>
  <c r="D279" i="5"/>
  <c r="C279" i="5"/>
  <c r="B279" i="5"/>
  <c r="R277" i="5"/>
  <c r="L277" i="5"/>
  <c r="I277" i="5"/>
  <c r="H277" i="5"/>
  <c r="G277" i="5"/>
  <c r="F277" i="5"/>
  <c r="E277" i="5"/>
  <c r="C277" i="5"/>
  <c r="R276" i="5"/>
  <c r="Q276" i="5"/>
  <c r="P276" i="5"/>
  <c r="O276" i="5"/>
  <c r="N276" i="5"/>
  <c r="M276" i="5"/>
  <c r="K276" i="5"/>
  <c r="I276" i="5"/>
  <c r="D276" i="5"/>
  <c r="C276" i="5"/>
  <c r="B276" i="5"/>
  <c r="G275" i="5"/>
  <c r="D275" i="5"/>
  <c r="C275" i="5"/>
  <c r="B275" i="5"/>
  <c r="E274" i="5"/>
  <c r="D274" i="5"/>
  <c r="C274" i="5"/>
  <c r="B274" i="5"/>
  <c r="S273" i="5"/>
  <c r="R273" i="5"/>
  <c r="Q273" i="5"/>
  <c r="L273" i="5"/>
  <c r="H273" i="5"/>
  <c r="G273" i="5"/>
  <c r="B273" i="5"/>
  <c r="S272" i="5"/>
  <c r="R272" i="5"/>
  <c r="Q272" i="5"/>
  <c r="G272" i="5"/>
  <c r="F272" i="5"/>
  <c r="E272" i="5"/>
  <c r="D272" i="5"/>
  <c r="C272" i="5"/>
  <c r="B272" i="5"/>
  <c r="S271" i="5"/>
  <c r="H271" i="5"/>
  <c r="G271" i="5"/>
  <c r="F271" i="5"/>
  <c r="E271" i="5"/>
  <c r="D271" i="5"/>
  <c r="C271" i="5"/>
  <c r="B271" i="5"/>
  <c r="I270" i="5"/>
  <c r="H270" i="5"/>
  <c r="G270" i="5"/>
  <c r="F270" i="5"/>
  <c r="E270" i="5"/>
  <c r="D270" i="5"/>
  <c r="C270" i="5"/>
  <c r="O269" i="5"/>
  <c r="N269" i="5"/>
  <c r="M269" i="5"/>
  <c r="G269" i="5"/>
  <c r="F269" i="5"/>
  <c r="E269" i="5"/>
  <c r="D269" i="5"/>
  <c r="C269" i="5"/>
  <c r="B269" i="5"/>
  <c r="S268" i="5"/>
  <c r="R268" i="5"/>
  <c r="Q268" i="5"/>
  <c r="E268" i="5"/>
  <c r="C268" i="5"/>
  <c r="B268" i="5"/>
  <c r="B267" i="5"/>
  <c r="O266" i="5"/>
  <c r="I266" i="5"/>
  <c r="H266" i="5"/>
  <c r="G266" i="5"/>
  <c r="F266" i="5"/>
  <c r="E266" i="5"/>
  <c r="Q265" i="5"/>
  <c r="P265" i="5"/>
  <c r="O265" i="5"/>
  <c r="N265" i="5"/>
  <c r="M265" i="5"/>
  <c r="F265" i="5"/>
  <c r="P264" i="5"/>
  <c r="O264" i="5"/>
  <c r="N264" i="5"/>
  <c r="M264" i="5"/>
  <c r="I264" i="5"/>
  <c r="H264" i="5"/>
  <c r="G264" i="5"/>
  <c r="F264" i="5"/>
  <c r="E264" i="5"/>
  <c r="D264" i="5"/>
  <c r="C264" i="5"/>
  <c r="B264" i="5"/>
  <c r="M263" i="5"/>
  <c r="B263" i="5"/>
  <c r="S262" i="5"/>
  <c r="Q262" i="5"/>
  <c r="P262" i="5"/>
  <c r="I262" i="5"/>
  <c r="H262" i="5"/>
  <c r="G262" i="5"/>
  <c r="F262" i="5"/>
  <c r="E262" i="5"/>
  <c r="R261" i="5"/>
  <c r="Q261" i="5"/>
  <c r="P261" i="5"/>
  <c r="B261" i="5"/>
  <c r="M260" i="5"/>
  <c r="J260" i="5"/>
  <c r="I260" i="5"/>
  <c r="H260" i="5"/>
  <c r="G260" i="5"/>
  <c r="F260" i="5"/>
  <c r="E260" i="5"/>
  <c r="D260" i="5"/>
  <c r="C260" i="5"/>
  <c r="B260" i="5"/>
  <c r="R259" i="5"/>
  <c r="L259" i="5"/>
  <c r="G259" i="5"/>
  <c r="I258" i="5"/>
  <c r="H258" i="5"/>
  <c r="G258" i="5"/>
  <c r="F258" i="5"/>
  <c r="E258" i="5"/>
  <c r="D258" i="5"/>
  <c r="I257" i="5"/>
  <c r="H257" i="5"/>
  <c r="G257" i="5"/>
  <c r="B257" i="5"/>
  <c r="S256" i="5"/>
  <c r="R256" i="5"/>
  <c r="Q256" i="5"/>
  <c r="I256" i="5"/>
  <c r="H256" i="5"/>
  <c r="C256" i="5"/>
  <c r="B256" i="5"/>
  <c r="P255" i="5"/>
  <c r="N255" i="5"/>
  <c r="M255" i="5"/>
  <c r="L255" i="5"/>
  <c r="K255" i="5"/>
  <c r="J255" i="5"/>
  <c r="I255" i="5"/>
  <c r="H255" i="5"/>
  <c r="G255" i="5"/>
  <c r="B255" i="5"/>
  <c r="D254" i="5"/>
  <c r="C254" i="5"/>
  <c r="B254" i="5"/>
  <c r="I253" i="5"/>
  <c r="H253" i="5"/>
  <c r="G253" i="5"/>
  <c r="B253" i="5"/>
  <c r="Q252" i="5"/>
  <c r="P252" i="5"/>
  <c r="K252" i="5"/>
  <c r="J252" i="5"/>
  <c r="I252" i="5"/>
  <c r="H252" i="5"/>
  <c r="G252" i="5"/>
  <c r="F252" i="5"/>
  <c r="E252" i="5"/>
  <c r="R251" i="5"/>
  <c r="Q251" i="5"/>
  <c r="P251" i="5"/>
  <c r="N251" i="5"/>
  <c r="M251" i="5"/>
  <c r="G251" i="5"/>
  <c r="B251" i="5"/>
  <c r="L250" i="5"/>
  <c r="I250" i="5"/>
  <c r="H250" i="5"/>
  <c r="G250" i="5"/>
  <c r="F250" i="5"/>
  <c r="E250" i="5"/>
  <c r="D250" i="5"/>
  <c r="C250" i="5"/>
  <c r="B250" i="5"/>
  <c r="I249" i="5"/>
  <c r="H249" i="5"/>
  <c r="G249" i="5"/>
  <c r="P248" i="5"/>
  <c r="O248" i="5"/>
  <c r="N248" i="5"/>
  <c r="M248" i="5"/>
  <c r="I248" i="5"/>
  <c r="H248" i="5"/>
  <c r="G248" i="5"/>
  <c r="F248" i="5"/>
  <c r="E248" i="5"/>
  <c r="D248" i="5"/>
  <c r="C248" i="5"/>
  <c r="B248" i="5"/>
  <c r="S247" i="5"/>
  <c r="P247" i="5"/>
  <c r="O247" i="5"/>
  <c r="E247" i="5"/>
  <c r="D247" i="5"/>
  <c r="C247" i="5"/>
  <c r="I246" i="5"/>
  <c r="H246" i="5"/>
  <c r="G246" i="5"/>
  <c r="F246" i="5"/>
  <c r="E246" i="5"/>
  <c r="R245" i="5"/>
  <c r="Q245" i="5"/>
  <c r="P245" i="5"/>
  <c r="O245" i="5"/>
  <c r="N245" i="5"/>
  <c r="I245" i="5"/>
  <c r="H245" i="5"/>
  <c r="G245" i="5"/>
  <c r="K244" i="5"/>
  <c r="I244" i="5"/>
  <c r="H244" i="5"/>
  <c r="G244" i="5"/>
  <c r="F244" i="5"/>
  <c r="E244" i="5"/>
  <c r="D244" i="5"/>
  <c r="C244" i="5"/>
  <c r="B244" i="5"/>
  <c r="R243" i="5"/>
  <c r="M243" i="5"/>
  <c r="K243" i="5"/>
  <c r="G243" i="5"/>
  <c r="F243" i="5"/>
  <c r="E243" i="5"/>
  <c r="D243" i="5"/>
  <c r="C243" i="5"/>
  <c r="I242" i="5"/>
  <c r="H242" i="5"/>
  <c r="G242" i="5"/>
  <c r="F242" i="5"/>
  <c r="E242" i="5"/>
  <c r="D242" i="5"/>
  <c r="M241" i="5"/>
  <c r="J241" i="5"/>
  <c r="I241" i="5"/>
  <c r="H241" i="5"/>
  <c r="G241" i="5"/>
  <c r="F241" i="5"/>
  <c r="E241" i="5"/>
  <c r="D241" i="5"/>
  <c r="C241" i="5"/>
  <c r="H240" i="5"/>
  <c r="C240" i="5"/>
  <c r="B240" i="5"/>
  <c r="S239" i="5"/>
  <c r="R239" i="5"/>
  <c r="Q239" i="5"/>
  <c r="P239" i="5"/>
  <c r="O239" i="5"/>
  <c r="N239" i="5"/>
  <c r="M239" i="5"/>
  <c r="I239" i="5"/>
  <c r="H239" i="5"/>
  <c r="G239" i="5"/>
  <c r="F239" i="5"/>
  <c r="E239" i="5"/>
  <c r="D239" i="5"/>
  <c r="C239" i="5"/>
  <c r="P238" i="5"/>
  <c r="G238" i="5"/>
  <c r="F238" i="5"/>
  <c r="L237" i="5"/>
  <c r="K237" i="5"/>
  <c r="I237" i="5"/>
  <c r="H237" i="5"/>
  <c r="G237" i="5"/>
  <c r="F237" i="5"/>
  <c r="E237" i="5"/>
  <c r="D237" i="5"/>
  <c r="C237" i="5"/>
  <c r="Q236" i="5"/>
  <c r="P236" i="5"/>
  <c r="K236" i="5"/>
  <c r="J236" i="5"/>
  <c r="I236" i="5"/>
  <c r="H236" i="5"/>
  <c r="G236" i="5"/>
  <c r="F236" i="5"/>
  <c r="E236" i="5"/>
  <c r="D236" i="5"/>
  <c r="I235" i="5"/>
  <c r="H235" i="5"/>
  <c r="G235" i="5"/>
  <c r="F235" i="5"/>
  <c r="E235" i="5"/>
  <c r="D235" i="5"/>
  <c r="C235" i="5"/>
  <c r="I234" i="5"/>
  <c r="H234" i="5"/>
  <c r="G234" i="5"/>
  <c r="F234" i="5"/>
  <c r="E234" i="5"/>
  <c r="D234" i="5"/>
  <c r="C234" i="5"/>
  <c r="B234" i="5"/>
  <c r="S233" i="5"/>
  <c r="R233" i="5"/>
  <c r="M233" i="5"/>
  <c r="L233" i="5"/>
  <c r="I233" i="5"/>
  <c r="H233" i="5"/>
  <c r="G233" i="5"/>
  <c r="F233" i="5"/>
  <c r="I232" i="5"/>
  <c r="H232" i="5"/>
  <c r="G232" i="5"/>
  <c r="F232" i="5"/>
  <c r="E232" i="5"/>
  <c r="D232" i="5"/>
  <c r="C232" i="5"/>
  <c r="B232" i="5"/>
  <c r="P231" i="5"/>
  <c r="E231" i="5"/>
  <c r="D231" i="5"/>
  <c r="C231" i="5"/>
  <c r="B231" i="5"/>
  <c r="S230" i="5"/>
  <c r="R230" i="5"/>
  <c r="M230" i="5"/>
  <c r="L230" i="5"/>
  <c r="J230" i="5"/>
  <c r="F230" i="5"/>
  <c r="E230" i="5"/>
  <c r="D230" i="5"/>
  <c r="C230" i="5"/>
  <c r="B230" i="5"/>
  <c r="S229" i="5"/>
  <c r="I229" i="5"/>
  <c r="H229" i="5"/>
  <c r="C229" i="5"/>
  <c r="B229" i="5"/>
  <c r="M228" i="5"/>
  <c r="J228" i="5"/>
  <c r="I228" i="5"/>
  <c r="H228" i="5"/>
  <c r="G228" i="5"/>
  <c r="F228" i="5"/>
  <c r="E228" i="5"/>
  <c r="D228" i="5"/>
  <c r="C228" i="5"/>
  <c r="I227" i="5"/>
  <c r="H227" i="5"/>
  <c r="G227" i="5"/>
  <c r="F227" i="5"/>
  <c r="E227" i="5"/>
  <c r="R226" i="5"/>
  <c r="Q226" i="5"/>
  <c r="I226" i="5"/>
  <c r="H226" i="5"/>
  <c r="G226" i="5"/>
  <c r="F226" i="5"/>
  <c r="E226" i="5"/>
  <c r="D226" i="5"/>
  <c r="P225" i="5"/>
  <c r="O225" i="5"/>
  <c r="L225" i="5"/>
  <c r="K225" i="5"/>
  <c r="J225" i="5"/>
  <c r="F225" i="5"/>
  <c r="E225" i="5"/>
  <c r="D225" i="5"/>
  <c r="C225" i="5"/>
  <c r="B225" i="5"/>
  <c r="I224" i="5"/>
  <c r="H224" i="5"/>
  <c r="C224" i="5"/>
  <c r="B224" i="5"/>
  <c r="Q223" i="5"/>
  <c r="P223" i="5"/>
  <c r="I223" i="5"/>
  <c r="H223" i="5"/>
  <c r="G223" i="5"/>
  <c r="F223" i="5"/>
  <c r="E223" i="5"/>
  <c r="D223" i="5"/>
  <c r="C223" i="5"/>
  <c r="E222" i="5"/>
  <c r="D222" i="5"/>
  <c r="C222" i="5"/>
  <c r="B222" i="5"/>
  <c r="S221" i="5"/>
  <c r="R221" i="5"/>
  <c r="Q221" i="5"/>
  <c r="P221" i="5"/>
  <c r="O221" i="5"/>
  <c r="N221" i="5"/>
  <c r="L221" i="5"/>
  <c r="K221" i="5"/>
  <c r="I221" i="5"/>
  <c r="H221" i="5"/>
  <c r="G221" i="5"/>
  <c r="F221" i="5"/>
  <c r="E221" i="5"/>
  <c r="D221" i="5"/>
  <c r="C221" i="5"/>
  <c r="B221" i="5"/>
  <c r="I220" i="5"/>
  <c r="H220" i="5"/>
  <c r="G220" i="5"/>
  <c r="I219" i="5"/>
  <c r="H219" i="5"/>
  <c r="G219" i="5"/>
  <c r="F219" i="5"/>
  <c r="E219" i="5"/>
  <c r="D219" i="5"/>
  <c r="C219" i="5"/>
  <c r="B219" i="5"/>
  <c r="O218" i="5"/>
  <c r="M218" i="5"/>
  <c r="I218" i="5"/>
  <c r="H218" i="5"/>
  <c r="G218" i="5"/>
  <c r="F218" i="5"/>
  <c r="E218" i="5"/>
  <c r="D218" i="5"/>
  <c r="Q217" i="5"/>
  <c r="P217" i="5"/>
  <c r="I217" i="5"/>
  <c r="H217" i="5"/>
  <c r="G217" i="5"/>
  <c r="F217" i="5"/>
  <c r="I216" i="5"/>
  <c r="H216" i="5"/>
  <c r="G216" i="5"/>
  <c r="F216" i="5"/>
  <c r="E216" i="5"/>
  <c r="D216" i="5"/>
  <c r="C216" i="5"/>
  <c r="B216" i="5"/>
  <c r="S215" i="5"/>
  <c r="N215" i="5"/>
  <c r="M215" i="5"/>
  <c r="L215" i="5"/>
  <c r="J215" i="5"/>
  <c r="E215" i="5"/>
  <c r="D215" i="5"/>
  <c r="C215" i="5"/>
  <c r="P214" i="5"/>
  <c r="O214" i="5"/>
  <c r="N214" i="5"/>
  <c r="M214" i="5"/>
  <c r="I214" i="5"/>
  <c r="H214" i="5"/>
  <c r="G214" i="5"/>
  <c r="F214" i="5"/>
  <c r="E214" i="5"/>
  <c r="D214" i="5"/>
  <c r="C214" i="5"/>
  <c r="B214" i="5"/>
  <c r="G213" i="5"/>
  <c r="F213" i="5"/>
  <c r="E213" i="5"/>
  <c r="D213" i="5"/>
  <c r="C213" i="5"/>
  <c r="B213" i="5"/>
  <c r="Q212" i="5"/>
  <c r="P212" i="5"/>
  <c r="O212" i="5"/>
  <c r="N212" i="5"/>
  <c r="G212" i="5"/>
  <c r="F212" i="5"/>
  <c r="E212" i="5"/>
  <c r="D212" i="5"/>
  <c r="C212" i="5"/>
  <c r="B212" i="5"/>
  <c r="S211" i="5"/>
  <c r="R211" i="5"/>
  <c r="M211" i="5"/>
  <c r="L211" i="5"/>
  <c r="I211" i="5"/>
  <c r="D211" i="5"/>
  <c r="C211" i="5"/>
  <c r="B211" i="5"/>
  <c r="O210" i="5"/>
  <c r="I210" i="5"/>
  <c r="H210" i="5"/>
  <c r="G210" i="5"/>
  <c r="F210" i="5"/>
  <c r="E210" i="5"/>
  <c r="D210" i="5"/>
  <c r="I209" i="5"/>
  <c r="H209" i="5"/>
  <c r="G209" i="5"/>
  <c r="F209" i="5"/>
  <c r="S208" i="5"/>
  <c r="R208" i="5"/>
  <c r="Q208" i="5"/>
  <c r="P208" i="5"/>
  <c r="O208" i="5"/>
  <c r="I208" i="5"/>
  <c r="H208" i="5"/>
  <c r="C208" i="5"/>
  <c r="B208" i="5"/>
  <c r="L207" i="5"/>
  <c r="G207" i="5"/>
  <c r="F207" i="5"/>
  <c r="E207" i="5"/>
  <c r="D207" i="5"/>
  <c r="C207" i="5"/>
  <c r="P206" i="5"/>
  <c r="O206" i="5"/>
  <c r="N206" i="5"/>
  <c r="M206" i="5"/>
  <c r="E206" i="5"/>
  <c r="D206" i="5"/>
  <c r="C206" i="5"/>
  <c r="B206" i="5"/>
  <c r="Q205" i="5"/>
  <c r="P205" i="5"/>
  <c r="I205" i="5"/>
  <c r="H205" i="5"/>
  <c r="G205" i="5"/>
  <c r="F205" i="5"/>
  <c r="E205" i="5"/>
  <c r="D205" i="5"/>
  <c r="I204" i="5"/>
  <c r="E204" i="5"/>
  <c r="D204" i="5"/>
  <c r="C204" i="5"/>
  <c r="B204" i="5"/>
  <c r="R203" i="5"/>
  <c r="O203" i="5"/>
  <c r="N203" i="5"/>
  <c r="K203" i="5"/>
  <c r="J203" i="5"/>
  <c r="I203" i="5"/>
  <c r="H203" i="5"/>
  <c r="G203" i="5"/>
  <c r="F203" i="5"/>
  <c r="E203" i="5"/>
  <c r="D203" i="5"/>
  <c r="C203" i="5"/>
  <c r="B203" i="5"/>
  <c r="Q201" i="5"/>
  <c r="P201" i="5"/>
  <c r="I201" i="5"/>
  <c r="H201" i="5"/>
  <c r="G201" i="5"/>
  <c r="F201" i="5"/>
  <c r="Q200" i="5"/>
  <c r="N200" i="5"/>
  <c r="K200" i="5"/>
  <c r="J200" i="5"/>
  <c r="I200" i="5"/>
  <c r="E200" i="5"/>
  <c r="R199" i="5"/>
  <c r="Q199" i="5"/>
  <c r="E199" i="5"/>
  <c r="D199" i="5"/>
  <c r="C199" i="5"/>
  <c r="B199" i="5"/>
  <c r="S198" i="5"/>
  <c r="R198" i="5"/>
  <c r="Q198" i="5"/>
  <c r="P198" i="5"/>
  <c r="O198" i="5"/>
  <c r="I198" i="5"/>
  <c r="E198" i="5"/>
  <c r="D198" i="5"/>
  <c r="C198" i="5"/>
  <c r="B198" i="5"/>
  <c r="I197" i="5"/>
  <c r="H197" i="5"/>
  <c r="G197" i="5"/>
  <c r="F197" i="5"/>
  <c r="E197" i="5"/>
  <c r="D197" i="5"/>
  <c r="Q196" i="5"/>
  <c r="P196" i="5"/>
  <c r="J196" i="5"/>
  <c r="I196" i="5"/>
  <c r="E196" i="5"/>
  <c r="D196" i="5"/>
  <c r="C196" i="5"/>
  <c r="B196" i="5"/>
  <c r="S195" i="5"/>
  <c r="R195" i="5"/>
  <c r="M195" i="5"/>
  <c r="H195" i="5"/>
  <c r="G195" i="5"/>
  <c r="F195" i="5"/>
  <c r="E195" i="5"/>
  <c r="D195" i="5"/>
  <c r="C195" i="5"/>
  <c r="B195" i="5"/>
  <c r="I194" i="5"/>
  <c r="E194" i="5"/>
  <c r="D194" i="5"/>
  <c r="E193" i="5"/>
  <c r="D193" i="5"/>
  <c r="C193" i="5"/>
  <c r="B193" i="5"/>
  <c r="S192" i="5"/>
  <c r="Q192" i="5"/>
  <c r="P192" i="5"/>
  <c r="O192" i="5"/>
  <c r="N192" i="5"/>
  <c r="K192" i="5"/>
  <c r="J192" i="5"/>
  <c r="I192" i="5"/>
  <c r="S191" i="5"/>
  <c r="N191" i="5"/>
  <c r="M191" i="5"/>
  <c r="K191" i="5"/>
  <c r="J191" i="5"/>
  <c r="I191" i="5"/>
  <c r="H191" i="5"/>
  <c r="G191" i="5"/>
  <c r="B191" i="5"/>
  <c r="G190" i="5"/>
  <c r="F190" i="5"/>
  <c r="E190" i="5"/>
  <c r="Q189" i="5"/>
  <c r="H189" i="5"/>
  <c r="G189" i="5"/>
  <c r="F189" i="5"/>
  <c r="E189" i="5"/>
  <c r="D189" i="5"/>
  <c r="Q188" i="5"/>
  <c r="P188" i="5"/>
  <c r="J188" i="5"/>
  <c r="I188" i="5"/>
  <c r="H188" i="5"/>
  <c r="G188" i="5"/>
  <c r="F188" i="5"/>
  <c r="E188" i="5"/>
  <c r="S187" i="5"/>
  <c r="R187" i="5"/>
  <c r="I187" i="5"/>
  <c r="H187" i="5"/>
  <c r="G187" i="5"/>
  <c r="F187" i="5"/>
  <c r="E187" i="5"/>
  <c r="I186" i="5"/>
  <c r="H186" i="5"/>
  <c r="G186" i="5"/>
  <c r="F186" i="5"/>
  <c r="E186" i="5"/>
  <c r="Q185" i="5"/>
  <c r="P185" i="5"/>
  <c r="I185" i="5"/>
  <c r="H185" i="5"/>
  <c r="G185" i="5"/>
  <c r="F185" i="5"/>
  <c r="M184" i="5"/>
  <c r="L184" i="5"/>
  <c r="R183" i="5"/>
  <c r="Q183" i="5"/>
  <c r="E183" i="5"/>
  <c r="D183" i="5"/>
  <c r="C183" i="5"/>
  <c r="B183" i="5"/>
  <c r="S182" i="5"/>
  <c r="Q182" i="5"/>
  <c r="P182" i="5"/>
  <c r="O182" i="5"/>
  <c r="N182" i="5"/>
  <c r="M182" i="5"/>
  <c r="L182" i="5"/>
  <c r="J182" i="5"/>
  <c r="I182" i="5"/>
  <c r="H181" i="5"/>
  <c r="G181" i="5"/>
  <c r="F181" i="5"/>
  <c r="E181" i="5"/>
  <c r="D181" i="5"/>
  <c r="C181" i="5"/>
  <c r="B181" i="5"/>
  <c r="I180" i="5"/>
  <c r="H180" i="5"/>
  <c r="G180" i="5"/>
  <c r="F180" i="5"/>
  <c r="K179" i="5"/>
  <c r="I179" i="5"/>
  <c r="H179" i="5"/>
  <c r="G179" i="5"/>
  <c r="F179" i="5"/>
  <c r="E179" i="5"/>
  <c r="N178" i="5"/>
  <c r="L178" i="5"/>
  <c r="K178" i="5"/>
  <c r="J178" i="5"/>
  <c r="I178" i="5"/>
  <c r="H178" i="5"/>
  <c r="G178" i="5"/>
  <c r="F178" i="5"/>
  <c r="E178" i="5"/>
  <c r="I177" i="5"/>
  <c r="H177" i="5"/>
  <c r="G177" i="5"/>
  <c r="F177" i="5"/>
  <c r="E177" i="5"/>
  <c r="D177" i="5"/>
  <c r="C177" i="5"/>
  <c r="P176" i="5"/>
  <c r="I176" i="5"/>
  <c r="H176" i="5"/>
  <c r="C176" i="5"/>
  <c r="B176" i="5"/>
  <c r="L175" i="5"/>
  <c r="K175" i="5"/>
  <c r="F175" i="5"/>
  <c r="E175" i="5"/>
  <c r="D175" i="5"/>
  <c r="C175" i="5"/>
  <c r="B175" i="5"/>
  <c r="S174" i="5"/>
  <c r="R174" i="5"/>
  <c r="Q174" i="5"/>
  <c r="P174" i="5"/>
  <c r="O174" i="5"/>
  <c r="N174" i="5"/>
  <c r="L174" i="5"/>
  <c r="G174" i="5"/>
  <c r="F174" i="5"/>
  <c r="E174" i="5"/>
  <c r="I173" i="5"/>
  <c r="H173" i="5"/>
  <c r="C173" i="5"/>
  <c r="B173" i="5"/>
  <c r="I172" i="5"/>
  <c r="H172" i="5"/>
  <c r="G172" i="5"/>
  <c r="F172" i="5"/>
  <c r="E172" i="5"/>
  <c r="D172" i="5"/>
  <c r="C172" i="5"/>
  <c r="S171" i="5"/>
  <c r="O171" i="5"/>
  <c r="N171" i="5"/>
  <c r="M171" i="5"/>
  <c r="I171" i="5"/>
  <c r="H171" i="5"/>
  <c r="G171" i="5"/>
  <c r="F171" i="5"/>
  <c r="E171" i="5"/>
  <c r="N170" i="5"/>
  <c r="I170" i="5"/>
  <c r="H170" i="5"/>
  <c r="G170" i="5"/>
  <c r="F170" i="5"/>
  <c r="E170" i="5"/>
  <c r="D170" i="5"/>
  <c r="C170" i="5"/>
  <c r="B170" i="5"/>
  <c r="I169" i="5"/>
  <c r="H169" i="5"/>
  <c r="G169" i="5"/>
  <c r="F169" i="5"/>
  <c r="I168" i="5"/>
  <c r="H168" i="5"/>
  <c r="G168" i="5"/>
  <c r="F168" i="5"/>
  <c r="E168" i="5"/>
  <c r="D168" i="5"/>
  <c r="C168" i="5"/>
  <c r="B168" i="5"/>
  <c r="S167" i="5"/>
  <c r="E167" i="5"/>
  <c r="D167" i="5"/>
  <c r="C167" i="5"/>
  <c r="B167" i="5"/>
  <c r="P166" i="5"/>
  <c r="O166" i="5"/>
  <c r="M166" i="5"/>
  <c r="E166" i="5"/>
  <c r="D166" i="5"/>
  <c r="C166" i="5"/>
  <c r="B166" i="5"/>
  <c r="I165" i="5"/>
  <c r="H165" i="5"/>
  <c r="G165" i="5"/>
  <c r="F165" i="5"/>
  <c r="E165" i="5"/>
  <c r="D165" i="5"/>
  <c r="C165" i="5"/>
  <c r="B165" i="5"/>
  <c r="R164" i="5"/>
  <c r="Q164" i="5"/>
  <c r="F164" i="5"/>
  <c r="E164" i="5"/>
  <c r="D164" i="5"/>
  <c r="C164" i="5"/>
  <c r="I163" i="5"/>
  <c r="H163" i="5"/>
  <c r="G163" i="5"/>
  <c r="F163" i="5"/>
  <c r="E163" i="5"/>
  <c r="D163" i="5"/>
  <c r="C163" i="5"/>
  <c r="B163" i="5"/>
  <c r="S162" i="5"/>
  <c r="R162" i="5"/>
  <c r="Q162" i="5"/>
  <c r="P162" i="5"/>
  <c r="O162" i="5"/>
  <c r="N162" i="5"/>
  <c r="I162" i="5"/>
  <c r="H162" i="5"/>
  <c r="G162" i="5"/>
  <c r="Q161" i="5"/>
  <c r="P161" i="5"/>
  <c r="I161" i="5"/>
  <c r="H161" i="5"/>
  <c r="D161" i="5"/>
  <c r="C161" i="5"/>
  <c r="B161" i="5"/>
  <c r="Q160" i="5"/>
  <c r="N160" i="5"/>
  <c r="K160" i="5"/>
  <c r="J160" i="5"/>
  <c r="I160" i="5"/>
  <c r="H160" i="5"/>
  <c r="C160" i="5"/>
  <c r="B160" i="5"/>
  <c r="S159" i="5"/>
  <c r="R159" i="5"/>
  <c r="L159" i="5"/>
  <c r="K159" i="5"/>
  <c r="J159" i="5"/>
  <c r="I159" i="5"/>
  <c r="H159" i="5"/>
  <c r="G159" i="5"/>
  <c r="F159" i="5"/>
  <c r="E159" i="5"/>
  <c r="D159" i="5"/>
  <c r="C159" i="5"/>
  <c r="P158" i="5"/>
  <c r="G158" i="5"/>
  <c r="F158" i="5"/>
  <c r="E158" i="5"/>
  <c r="D158" i="5"/>
  <c r="C158" i="5"/>
  <c r="B158" i="5"/>
  <c r="Q157" i="5"/>
  <c r="P157" i="5"/>
  <c r="I157" i="5"/>
  <c r="H157" i="5"/>
  <c r="G157" i="5"/>
  <c r="F157" i="5"/>
  <c r="E157" i="5"/>
  <c r="D157" i="5"/>
  <c r="C157" i="5"/>
  <c r="S156" i="5"/>
  <c r="R156" i="5"/>
  <c r="Q156" i="5"/>
  <c r="P156" i="5"/>
  <c r="H156" i="5"/>
  <c r="G156" i="5"/>
  <c r="F156" i="5"/>
  <c r="E156" i="5"/>
  <c r="D156" i="5"/>
  <c r="C156" i="5"/>
  <c r="B156" i="5"/>
  <c r="S155" i="5"/>
  <c r="H155" i="5"/>
  <c r="G155" i="5"/>
  <c r="F155" i="5"/>
  <c r="E155" i="5"/>
  <c r="D155" i="5"/>
  <c r="C155" i="5"/>
  <c r="B155" i="5"/>
  <c r="I154" i="5"/>
  <c r="H154" i="5"/>
  <c r="G154" i="5"/>
  <c r="B154" i="5"/>
  <c r="S153" i="5"/>
  <c r="R153" i="5"/>
  <c r="Q153" i="5"/>
  <c r="P153" i="5"/>
  <c r="O153" i="5"/>
  <c r="L153" i="5"/>
  <c r="K153" i="5"/>
  <c r="J153" i="5"/>
  <c r="F153" i="5"/>
  <c r="S152" i="5"/>
  <c r="R152" i="5"/>
  <c r="L152" i="5"/>
  <c r="K152" i="5"/>
  <c r="J152" i="5"/>
  <c r="I152" i="5"/>
  <c r="H152" i="5"/>
  <c r="G152" i="5"/>
  <c r="F152" i="5"/>
  <c r="E152" i="5"/>
  <c r="D152" i="5"/>
  <c r="C152" i="5"/>
  <c r="B152" i="5"/>
  <c r="E151" i="5"/>
  <c r="D151" i="5"/>
  <c r="Q150" i="5"/>
  <c r="P150" i="5"/>
  <c r="I150" i="5"/>
  <c r="H150" i="5"/>
  <c r="G150" i="5"/>
  <c r="F150" i="5"/>
  <c r="E150" i="5"/>
  <c r="D150" i="5"/>
  <c r="C150" i="5"/>
  <c r="B150" i="5"/>
  <c r="R149" i="5"/>
  <c r="Q149" i="5"/>
  <c r="P149" i="5"/>
  <c r="E149" i="5"/>
  <c r="D149" i="5"/>
  <c r="C149" i="5"/>
  <c r="B149" i="5"/>
  <c r="N148" i="5"/>
  <c r="K148" i="5"/>
  <c r="J148" i="5"/>
  <c r="I148" i="5"/>
  <c r="H148" i="5"/>
  <c r="G148" i="5"/>
  <c r="F148" i="5"/>
  <c r="E148" i="5"/>
  <c r="D148" i="5"/>
  <c r="C148" i="5"/>
  <c r="B148" i="5"/>
  <c r="H147" i="5"/>
  <c r="G147" i="5"/>
  <c r="F147" i="5"/>
  <c r="E147" i="5"/>
  <c r="D147" i="5"/>
  <c r="N146" i="5"/>
  <c r="L146" i="5"/>
  <c r="K146" i="5"/>
  <c r="J146" i="5"/>
  <c r="I146" i="5"/>
  <c r="H146" i="5"/>
  <c r="G146" i="5"/>
  <c r="F146" i="5"/>
  <c r="E146" i="5"/>
  <c r="D146" i="5"/>
  <c r="Q145" i="5"/>
  <c r="N145" i="5"/>
  <c r="M145" i="5"/>
  <c r="I145" i="5"/>
  <c r="H145" i="5"/>
  <c r="G145" i="5"/>
  <c r="F145" i="5"/>
  <c r="E145" i="5"/>
  <c r="D145" i="5"/>
  <c r="C145" i="5"/>
  <c r="B145" i="5"/>
  <c r="I144" i="5"/>
  <c r="H144" i="5"/>
  <c r="D144" i="5"/>
  <c r="C144" i="5"/>
  <c r="B144" i="5"/>
  <c r="S143" i="5"/>
  <c r="R143" i="5"/>
  <c r="Q143" i="5"/>
  <c r="P143" i="5"/>
  <c r="O143" i="5"/>
  <c r="N143" i="5"/>
  <c r="I143" i="5"/>
  <c r="H143" i="5"/>
  <c r="G143" i="5"/>
  <c r="F143" i="5"/>
  <c r="E143" i="5"/>
  <c r="D143" i="5"/>
  <c r="C143" i="5"/>
  <c r="B143" i="5"/>
  <c r="S142" i="5"/>
  <c r="Q142" i="5"/>
  <c r="L142" i="5"/>
  <c r="H142" i="5"/>
  <c r="D142" i="5"/>
  <c r="C142" i="5"/>
  <c r="B142" i="5"/>
  <c r="P141" i="5"/>
  <c r="I141" i="5"/>
  <c r="H141" i="5"/>
  <c r="G141" i="5"/>
  <c r="F141" i="5"/>
  <c r="E141" i="5"/>
  <c r="D141" i="5"/>
  <c r="C141" i="5"/>
  <c r="B141" i="5"/>
  <c r="S140" i="5"/>
  <c r="H140" i="5"/>
  <c r="G140" i="5"/>
  <c r="F140" i="5"/>
  <c r="E140" i="5"/>
  <c r="D140" i="5"/>
  <c r="P139" i="5"/>
  <c r="O139" i="5"/>
  <c r="I139" i="5"/>
  <c r="H139" i="5"/>
  <c r="G139" i="5"/>
  <c r="F139" i="5"/>
  <c r="E139" i="5"/>
  <c r="D139" i="5"/>
  <c r="C139" i="5"/>
  <c r="B139" i="5"/>
  <c r="P138" i="5"/>
  <c r="O138" i="5"/>
  <c r="N138" i="5"/>
  <c r="M138" i="5"/>
  <c r="G138" i="5"/>
  <c r="F138" i="5"/>
  <c r="E138" i="5"/>
  <c r="D138" i="5"/>
  <c r="C138" i="5"/>
  <c r="B138" i="5"/>
  <c r="I137" i="5"/>
  <c r="H137" i="5"/>
  <c r="G137" i="5"/>
  <c r="F137" i="5"/>
  <c r="B137" i="5"/>
  <c r="S136" i="5"/>
  <c r="M136" i="5"/>
  <c r="K136" i="5"/>
  <c r="F136" i="5"/>
  <c r="E136" i="5"/>
  <c r="D136" i="5"/>
  <c r="C136" i="5"/>
  <c r="B136" i="5"/>
  <c r="S135" i="5"/>
  <c r="Q135" i="5"/>
  <c r="N135" i="5"/>
  <c r="M135" i="5"/>
  <c r="L135" i="5"/>
  <c r="E135" i="5"/>
  <c r="D135" i="5"/>
  <c r="C135" i="5"/>
  <c r="B135" i="5"/>
  <c r="S134" i="5"/>
  <c r="Q134" i="5"/>
  <c r="I134" i="5"/>
  <c r="E134" i="5"/>
  <c r="D134" i="5"/>
  <c r="C134" i="5"/>
  <c r="B134" i="5"/>
  <c r="I133" i="5"/>
  <c r="H133" i="5"/>
  <c r="G133" i="5"/>
  <c r="F133" i="5"/>
  <c r="E133" i="5"/>
  <c r="R132" i="5"/>
  <c r="Q132" i="5"/>
  <c r="P132" i="5"/>
  <c r="O132" i="5"/>
  <c r="N132" i="5"/>
  <c r="M132" i="5"/>
  <c r="L132" i="5"/>
  <c r="J132" i="5"/>
  <c r="I132" i="5"/>
  <c r="H132" i="5"/>
  <c r="D132" i="5"/>
  <c r="C132" i="5"/>
  <c r="B132" i="5"/>
  <c r="I131" i="5"/>
  <c r="H131" i="5"/>
  <c r="G131" i="5"/>
  <c r="F131" i="5"/>
  <c r="E131" i="5"/>
  <c r="D131" i="5"/>
  <c r="C131" i="5"/>
  <c r="B131" i="5"/>
  <c r="I130" i="5"/>
  <c r="H130" i="5"/>
  <c r="G130" i="5"/>
  <c r="R129" i="5"/>
  <c r="Q129" i="5"/>
  <c r="N129" i="5"/>
  <c r="M129" i="5"/>
  <c r="L129" i="5"/>
  <c r="K129" i="5"/>
  <c r="J129" i="5"/>
  <c r="I129" i="5"/>
  <c r="H129" i="5"/>
  <c r="G129" i="5"/>
  <c r="F129" i="5"/>
  <c r="E129" i="5"/>
  <c r="D129" i="5"/>
  <c r="C129" i="5"/>
  <c r="B129" i="5"/>
  <c r="J128" i="5"/>
  <c r="I128" i="5"/>
  <c r="H128" i="5"/>
  <c r="D128" i="5"/>
  <c r="C128" i="5"/>
  <c r="I127" i="5"/>
  <c r="H127" i="5"/>
  <c r="G127" i="5"/>
  <c r="F127" i="5"/>
  <c r="E127" i="5"/>
  <c r="D127" i="5"/>
  <c r="C127" i="5"/>
  <c r="B127" i="5"/>
  <c r="S126" i="5"/>
  <c r="R126" i="5"/>
  <c r="Q126" i="5"/>
  <c r="P126" i="5"/>
  <c r="N126" i="5"/>
  <c r="M126" i="5"/>
  <c r="H126" i="5"/>
  <c r="D126" i="5"/>
  <c r="C126" i="5"/>
  <c r="B126" i="5"/>
  <c r="K125" i="5"/>
  <c r="I125" i="5"/>
  <c r="H125" i="5"/>
  <c r="G125" i="5"/>
  <c r="F125" i="5"/>
  <c r="E125" i="5"/>
  <c r="D125" i="5"/>
  <c r="C125" i="5"/>
  <c r="B125" i="5"/>
  <c r="Q124" i="5"/>
  <c r="P124" i="5"/>
  <c r="I124" i="5"/>
  <c r="H124" i="5"/>
  <c r="G124" i="5"/>
  <c r="F124" i="5"/>
  <c r="E124" i="5"/>
  <c r="D124" i="5"/>
  <c r="I123" i="5"/>
  <c r="H123" i="5"/>
  <c r="G123" i="5"/>
  <c r="F123" i="5"/>
  <c r="E123" i="5"/>
  <c r="D123" i="5"/>
  <c r="C123" i="5"/>
  <c r="B123" i="5"/>
  <c r="P122" i="5"/>
  <c r="M122" i="5"/>
  <c r="L122" i="5"/>
  <c r="J122" i="5"/>
  <c r="I122" i="5"/>
  <c r="H122" i="5"/>
  <c r="G122" i="5"/>
  <c r="F122" i="5"/>
  <c r="E122" i="5"/>
  <c r="D122" i="5"/>
  <c r="C122" i="5"/>
  <c r="Q121" i="5"/>
  <c r="P121" i="5"/>
  <c r="I121" i="5"/>
  <c r="H121" i="5"/>
  <c r="G121" i="5"/>
  <c r="F121" i="5"/>
  <c r="B121" i="5"/>
  <c r="N120" i="5"/>
  <c r="M120" i="5"/>
  <c r="L120" i="5"/>
  <c r="I120" i="5"/>
  <c r="H120" i="5"/>
  <c r="G120" i="5"/>
  <c r="F120" i="5"/>
  <c r="E120" i="5"/>
  <c r="D120" i="5"/>
  <c r="Q119" i="5"/>
  <c r="O119" i="5"/>
  <c r="F119" i="5"/>
  <c r="S118" i="5"/>
  <c r="R118" i="5"/>
  <c r="Q118" i="5"/>
  <c r="P118" i="5"/>
  <c r="O118" i="5"/>
  <c r="N118" i="5"/>
  <c r="M118" i="5"/>
  <c r="I118" i="5"/>
  <c r="H118" i="5"/>
  <c r="G118" i="5"/>
  <c r="F118" i="5"/>
  <c r="E118" i="5"/>
  <c r="B118" i="5"/>
  <c r="G117" i="5"/>
  <c r="F117" i="5"/>
  <c r="E117" i="5"/>
  <c r="D117" i="5"/>
  <c r="C117" i="5"/>
  <c r="B117" i="5"/>
  <c r="O116" i="5"/>
  <c r="N116" i="5"/>
  <c r="L116" i="5"/>
  <c r="K116" i="5"/>
  <c r="J116" i="5"/>
  <c r="I116" i="5"/>
  <c r="H116" i="5"/>
  <c r="G116" i="5"/>
  <c r="F116" i="5"/>
  <c r="C116" i="5"/>
  <c r="B116" i="5"/>
  <c r="S115" i="5"/>
  <c r="J115" i="5"/>
  <c r="F115" i="5"/>
  <c r="E115" i="5"/>
  <c r="D115" i="5"/>
  <c r="C115" i="5"/>
  <c r="B115" i="5"/>
  <c r="Q114" i="5"/>
  <c r="I114" i="5"/>
  <c r="H114" i="5"/>
  <c r="G114" i="5"/>
  <c r="D114" i="5"/>
  <c r="J113" i="5"/>
  <c r="I113" i="5"/>
  <c r="E113" i="5"/>
  <c r="D113" i="5"/>
  <c r="C113" i="5"/>
  <c r="B113" i="5"/>
  <c r="Q112" i="5"/>
  <c r="O112" i="5"/>
  <c r="N112" i="5"/>
  <c r="L112" i="5"/>
  <c r="H112" i="5"/>
  <c r="B112" i="5"/>
  <c r="S111" i="5"/>
  <c r="R111" i="5"/>
  <c r="Q111" i="5"/>
  <c r="P111" i="5"/>
  <c r="I111" i="5"/>
  <c r="H111" i="5"/>
  <c r="D111" i="5"/>
  <c r="C111" i="5"/>
  <c r="B111" i="5"/>
  <c r="Q110" i="5"/>
  <c r="P110" i="5"/>
  <c r="H110" i="5"/>
  <c r="G110" i="5"/>
  <c r="F110" i="5"/>
  <c r="C110" i="5"/>
  <c r="P109" i="5"/>
  <c r="O109" i="5"/>
  <c r="N109" i="5"/>
  <c r="M109" i="5"/>
  <c r="K109" i="5"/>
  <c r="J109" i="5"/>
  <c r="I109" i="5"/>
  <c r="H109" i="5"/>
  <c r="G109" i="5"/>
  <c r="C109" i="5"/>
  <c r="B109" i="5"/>
  <c r="I108" i="5"/>
  <c r="H108" i="5"/>
  <c r="G108" i="5"/>
  <c r="D108" i="5"/>
  <c r="C108" i="5"/>
  <c r="B108" i="5"/>
  <c r="S107" i="5"/>
  <c r="K107" i="5"/>
  <c r="I107" i="5"/>
  <c r="H107" i="5"/>
  <c r="G107" i="5"/>
  <c r="F107" i="5"/>
  <c r="B107" i="5"/>
  <c r="P106" i="5"/>
  <c r="I106" i="5"/>
  <c r="H106" i="5"/>
  <c r="E106" i="5"/>
  <c r="D106" i="5"/>
  <c r="C106" i="5"/>
  <c r="B106" i="5"/>
  <c r="I105" i="5"/>
  <c r="H105" i="5"/>
  <c r="G105" i="5"/>
  <c r="F105" i="5"/>
  <c r="D105" i="5"/>
  <c r="Q104" i="5"/>
  <c r="O104" i="5"/>
  <c r="N104" i="5"/>
  <c r="M104" i="5"/>
  <c r="L104" i="5"/>
  <c r="K104" i="5"/>
  <c r="H104" i="5"/>
  <c r="G104" i="5"/>
  <c r="F104" i="5"/>
  <c r="E104" i="5"/>
  <c r="D104" i="5"/>
  <c r="C104" i="5"/>
  <c r="B104" i="5"/>
  <c r="R103" i="5"/>
  <c r="Q103" i="5"/>
  <c r="P103" i="5"/>
  <c r="G103" i="5"/>
  <c r="F103" i="5"/>
  <c r="B103" i="5"/>
  <c r="P102" i="5"/>
  <c r="J102" i="5"/>
  <c r="I102" i="5"/>
  <c r="H102" i="5"/>
  <c r="G102" i="5"/>
  <c r="F102" i="5"/>
  <c r="E102" i="5"/>
  <c r="D102" i="5"/>
  <c r="C102" i="5"/>
  <c r="B102" i="5"/>
  <c r="S101" i="5"/>
  <c r="R101" i="5"/>
  <c r="Q101" i="5"/>
  <c r="P101" i="5"/>
  <c r="O101" i="5"/>
  <c r="M101" i="5"/>
  <c r="L101" i="5"/>
  <c r="K101" i="5"/>
  <c r="B101" i="5"/>
  <c r="P100" i="5"/>
  <c r="I100" i="5"/>
  <c r="H100" i="5"/>
  <c r="G100" i="5"/>
  <c r="F100" i="5"/>
  <c r="E100" i="5"/>
  <c r="D100" i="5"/>
  <c r="C100" i="5"/>
  <c r="B100" i="5"/>
  <c r="S99" i="5"/>
  <c r="R99" i="5"/>
  <c r="Q99" i="5"/>
  <c r="P99" i="5"/>
  <c r="O99" i="5"/>
  <c r="N99" i="5"/>
  <c r="L99" i="5"/>
  <c r="K99" i="5"/>
  <c r="J99" i="5"/>
  <c r="F99" i="5"/>
  <c r="Q98" i="5"/>
  <c r="P98" i="5"/>
  <c r="O98" i="5"/>
  <c r="N98" i="5"/>
  <c r="M98" i="5"/>
  <c r="L98" i="5"/>
  <c r="J98" i="5"/>
  <c r="I98" i="5"/>
  <c r="H98" i="5"/>
  <c r="G98" i="5"/>
  <c r="F98" i="5"/>
  <c r="E98" i="5"/>
  <c r="D98" i="5"/>
  <c r="C98" i="5"/>
  <c r="B98" i="5"/>
  <c r="F97" i="5"/>
  <c r="E97" i="5"/>
  <c r="D97" i="5"/>
  <c r="C97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S95" i="5"/>
  <c r="H95" i="5"/>
  <c r="G95" i="5"/>
  <c r="F95" i="5"/>
  <c r="E95" i="5"/>
  <c r="D95" i="5"/>
  <c r="C95" i="5"/>
  <c r="B95" i="5"/>
  <c r="I94" i="5"/>
  <c r="H94" i="5"/>
  <c r="G94" i="5"/>
  <c r="F94" i="5"/>
  <c r="E94" i="5"/>
  <c r="D94" i="5"/>
  <c r="C94" i="5"/>
  <c r="B94" i="5"/>
  <c r="S93" i="5"/>
  <c r="R93" i="5"/>
  <c r="Q93" i="5"/>
  <c r="N93" i="5"/>
  <c r="I93" i="5"/>
  <c r="H93" i="5"/>
  <c r="G93" i="5"/>
  <c r="F93" i="5"/>
  <c r="E93" i="5"/>
  <c r="D93" i="5"/>
  <c r="C93" i="5"/>
  <c r="B93" i="5"/>
  <c r="I92" i="5"/>
  <c r="H92" i="5"/>
  <c r="G92" i="5"/>
  <c r="F92" i="5"/>
  <c r="E92" i="5"/>
  <c r="D92" i="5"/>
  <c r="C92" i="5"/>
  <c r="R91" i="5"/>
  <c r="Q91" i="5"/>
  <c r="P91" i="5"/>
  <c r="L91" i="5"/>
  <c r="K91" i="5"/>
  <c r="J91" i="5"/>
  <c r="I91" i="5"/>
  <c r="H91" i="5"/>
  <c r="G91" i="5"/>
  <c r="F91" i="5"/>
  <c r="E91" i="5"/>
  <c r="D91" i="5"/>
  <c r="C91" i="5"/>
  <c r="B91" i="5"/>
  <c r="I90" i="5"/>
  <c r="H90" i="5"/>
  <c r="G90" i="5"/>
  <c r="D90" i="5"/>
  <c r="C90" i="5"/>
  <c r="B90" i="5"/>
  <c r="S89" i="5"/>
  <c r="R89" i="5"/>
  <c r="I89" i="5"/>
  <c r="H89" i="5"/>
  <c r="G89" i="5"/>
  <c r="F89" i="5"/>
  <c r="E89" i="5"/>
  <c r="D89" i="5"/>
  <c r="C89" i="5"/>
  <c r="B89" i="5"/>
  <c r="S88" i="5"/>
  <c r="R88" i="5"/>
  <c r="Q88" i="5"/>
  <c r="K88" i="5"/>
  <c r="H88" i="5"/>
  <c r="G88" i="5"/>
  <c r="F88" i="5"/>
  <c r="E88" i="5"/>
  <c r="D88" i="5"/>
  <c r="C88" i="5"/>
  <c r="B88" i="5"/>
  <c r="O87" i="5"/>
  <c r="L87" i="5"/>
  <c r="K87" i="5"/>
  <c r="J87" i="5"/>
  <c r="I87" i="5"/>
  <c r="H87" i="5"/>
  <c r="G87" i="5"/>
  <c r="F87" i="5"/>
  <c r="E87" i="5"/>
  <c r="D87" i="5"/>
  <c r="C87" i="5"/>
  <c r="B87" i="5"/>
  <c r="S86" i="5"/>
  <c r="Q86" i="5"/>
  <c r="P86" i="5"/>
  <c r="I86" i="5"/>
  <c r="H86" i="5"/>
  <c r="G86" i="5"/>
  <c r="F86" i="5"/>
  <c r="E86" i="5"/>
  <c r="D86" i="5"/>
  <c r="R85" i="5"/>
  <c r="I85" i="5"/>
  <c r="H85" i="5"/>
  <c r="G85" i="5"/>
  <c r="F85" i="5"/>
  <c r="E85" i="5"/>
  <c r="D85" i="5"/>
  <c r="C85" i="5"/>
  <c r="B85" i="5"/>
  <c r="P84" i="5"/>
  <c r="O84" i="5"/>
  <c r="N84" i="5"/>
  <c r="M84" i="5"/>
  <c r="I84" i="5"/>
  <c r="H84" i="5"/>
  <c r="G84" i="5"/>
  <c r="F84" i="5"/>
  <c r="B84" i="5"/>
  <c r="Q83" i="5"/>
  <c r="P83" i="5"/>
  <c r="I83" i="5"/>
  <c r="H83" i="5"/>
  <c r="G83" i="5"/>
  <c r="F83" i="5"/>
  <c r="E83" i="5"/>
  <c r="B83" i="5"/>
  <c r="R82" i="5"/>
  <c r="N82" i="5"/>
  <c r="M82" i="5"/>
  <c r="L82" i="5"/>
  <c r="H82" i="5"/>
  <c r="D82" i="5"/>
  <c r="C82" i="5"/>
  <c r="B82" i="5"/>
  <c r="S81" i="5"/>
  <c r="R81" i="5"/>
  <c r="Q81" i="5"/>
  <c r="P81" i="5"/>
  <c r="O81" i="5"/>
  <c r="N81" i="5"/>
  <c r="M81" i="5"/>
  <c r="L81" i="5"/>
  <c r="I81" i="5"/>
  <c r="F81" i="5"/>
  <c r="E81" i="5"/>
  <c r="D81" i="5"/>
  <c r="C81" i="5"/>
  <c r="B81" i="5"/>
  <c r="D80" i="5"/>
  <c r="C80" i="5"/>
  <c r="B80" i="5"/>
  <c r="S79" i="5"/>
  <c r="R79" i="5"/>
  <c r="Q79" i="5"/>
  <c r="P79" i="5"/>
  <c r="O79" i="5"/>
  <c r="N79" i="5"/>
  <c r="M79" i="5"/>
  <c r="J79" i="5"/>
  <c r="I79" i="5"/>
  <c r="H79" i="5"/>
  <c r="G79" i="5"/>
  <c r="F79" i="5"/>
  <c r="E79" i="5"/>
  <c r="D79" i="5"/>
  <c r="C79" i="5"/>
  <c r="B79" i="5"/>
  <c r="S78" i="5"/>
  <c r="R78" i="5"/>
  <c r="Q78" i="5"/>
  <c r="O78" i="5"/>
  <c r="H78" i="5"/>
  <c r="G78" i="5"/>
  <c r="B78" i="5"/>
  <c r="I77" i="5"/>
  <c r="H77" i="5"/>
  <c r="G77" i="5"/>
  <c r="F77" i="5"/>
  <c r="E77" i="5"/>
  <c r="D77" i="5"/>
  <c r="C77" i="5"/>
  <c r="B77" i="5"/>
  <c r="S76" i="5"/>
  <c r="R76" i="5"/>
  <c r="Q76" i="5"/>
  <c r="P76" i="5"/>
  <c r="O76" i="5"/>
  <c r="N76" i="5"/>
  <c r="J76" i="5"/>
  <c r="I76" i="5"/>
  <c r="H76" i="5"/>
  <c r="G76" i="5"/>
  <c r="F76" i="5"/>
  <c r="Q75" i="5"/>
  <c r="I75" i="5"/>
  <c r="H75" i="5"/>
  <c r="G75" i="5"/>
  <c r="F75" i="5"/>
  <c r="E75" i="5"/>
  <c r="D75" i="5"/>
  <c r="C75" i="5"/>
  <c r="B75" i="5"/>
  <c r="Q74" i="5"/>
  <c r="P74" i="5"/>
  <c r="I74" i="5"/>
  <c r="H74" i="5"/>
  <c r="G74" i="5"/>
  <c r="D74" i="5"/>
  <c r="C74" i="5"/>
  <c r="P73" i="5"/>
  <c r="N73" i="5"/>
  <c r="M73" i="5"/>
  <c r="L73" i="5"/>
  <c r="J73" i="5"/>
  <c r="I73" i="5"/>
  <c r="H73" i="5"/>
  <c r="G73" i="5"/>
  <c r="F73" i="5"/>
  <c r="E73" i="5"/>
  <c r="D73" i="5"/>
  <c r="C73" i="5"/>
  <c r="B73" i="5"/>
  <c r="S72" i="5"/>
  <c r="M72" i="5"/>
  <c r="L72" i="5"/>
  <c r="K72" i="5"/>
  <c r="H72" i="5"/>
  <c r="G72" i="5"/>
  <c r="F72" i="5"/>
  <c r="E72" i="5"/>
  <c r="D72" i="5"/>
  <c r="C72" i="5"/>
  <c r="B72" i="5"/>
  <c r="I71" i="5"/>
  <c r="H71" i="5"/>
  <c r="G71" i="5"/>
  <c r="F71" i="5"/>
  <c r="E71" i="5"/>
  <c r="D71" i="5"/>
  <c r="C71" i="5"/>
  <c r="B71" i="5"/>
  <c r="I70" i="5"/>
  <c r="H70" i="5"/>
  <c r="G70" i="5"/>
  <c r="F70" i="5"/>
  <c r="E70" i="5"/>
  <c r="D70" i="5"/>
  <c r="C70" i="5"/>
  <c r="B70" i="5"/>
  <c r="S69" i="5"/>
  <c r="N69" i="5"/>
  <c r="M69" i="5"/>
  <c r="L69" i="5"/>
  <c r="I69" i="5"/>
  <c r="H69" i="5"/>
  <c r="G69" i="5"/>
  <c r="F69" i="5"/>
  <c r="E69" i="5"/>
  <c r="D69" i="5"/>
  <c r="P68" i="5"/>
  <c r="I68" i="5"/>
  <c r="H68" i="5"/>
  <c r="G68" i="5"/>
  <c r="F68" i="5"/>
  <c r="E68" i="5"/>
  <c r="D68" i="5"/>
  <c r="C68" i="5"/>
  <c r="B68" i="5"/>
  <c r="M67" i="5"/>
  <c r="K67" i="5"/>
  <c r="J67" i="5"/>
  <c r="I67" i="5"/>
  <c r="H67" i="5"/>
  <c r="G67" i="5"/>
  <c r="F67" i="5"/>
  <c r="B67" i="5"/>
  <c r="S66" i="5"/>
  <c r="Q66" i="5"/>
  <c r="P66" i="5"/>
  <c r="I66" i="5"/>
  <c r="H66" i="5"/>
  <c r="G66" i="5"/>
  <c r="F66" i="5"/>
  <c r="E66" i="5"/>
  <c r="D66" i="5"/>
  <c r="C66" i="5"/>
  <c r="B66" i="5"/>
  <c r="K65" i="5"/>
  <c r="F65" i="5"/>
  <c r="E65" i="5"/>
  <c r="D65" i="5"/>
  <c r="C65" i="5"/>
  <c r="B65" i="5"/>
  <c r="S64" i="5"/>
  <c r="R64" i="5"/>
  <c r="Q64" i="5"/>
  <c r="P64" i="5"/>
  <c r="O64" i="5"/>
  <c r="N64" i="5"/>
  <c r="M64" i="5"/>
  <c r="K64" i="5"/>
  <c r="I64" i="5"/>
  <c r="H64" i="5"/>
  <c r="G64" i="5"/>
  <c r="F64" i="5"/>
  <c r="E64" i="5"/>
  <c r="D64" i="5"/>
  <c r="C64" i="5"/>
  <c r="B64" i="5"/>
  <c r="I63" i="5"/>
  <c r="H63" i="5"/>
  <c r="G63" i="5"/>
  <c r="F63" i="5"/>
  <c r="E63" i="5"/>
  <c r="D63" i="5"/>
  <c r="C63" i="5"/>
  <c r="B63" i="5"/>
  <c r="S62" i="5"/>
  <c r="R62" i="5"/>
  <c r="Q62" i="5"/>
  <c r="P62" i="5"/>
  <c r="O62" i="5"/>
  <c r="N62" i="5"/>
  <c r="M62" i="5"/>
  <c r="L62" i="5"/>
  <c r="I62" i="5"/>
  <c r="H62" i="5"/>
  <c r="G62" i="5"/>
  <c r="F62" i="5"/>
  <c r="E62" i="5"/>
  <c r="D62" i="5"/>
  <c r="P61" i="5"/>
  <c r="N61" i="5"/>
  <c r="I61" i="5"/>
  <c r="H61" i="5"/>
  <c r="G61" i="5"/>
  <c r="F61" i="5"/>
  <c r="E61" i="5"/>
  <c r="D61" i="5"/>
  <c r="C61" i="5"/>
  <c r="B61" i="5"/>
  <c r="Q60" i="5"/>
  <c r="P60" i="5"/>
  <c r="O60" i="5"/>
  <c r="N60" i="5"/>
  <c r="L60" i="5"/>
  <c r="K60" i="5"/>
  <c r="J60" i="5"/>
  <c r="I60" i="5"/>
  <c r="H60" i="5"/>
  <c r="G60" i="5"/>
  <c r="F60" i="5"/>
  <c r="Q59" i="5"/>
  <c r="O59" i="5"/>
  <c r="N59" i="5"/>
  <c r="M59" i="5"/>
  <c r="L59" i="5"/>
  <c r="J59" i="5"/>
  <c r="I59" i="5"/>
  <c r="H59" i="5"/>
  <c r="G59" i="5"/>
  <c r="F59" i="5"/>
  <c r="E59" i="5"/>
  <c r="D59" i="5"/>
  <c r="C59" i="5"/>
  <c r="B59" i="5"/>
  <c r="Q58" i="5"/>
  <c r="I58" i="5"/>
  <c r="H58" i="5"/>
  <c r="S57" i="5"/>
  <c r="Q57" i="5"/>
  <c r="P57" i="5"/>
  <c r="O57" i="5"/>
  <c r="M57" i="5"/>
  <c r="L57" i="5"/>
  <c r="K57" i="5"/>
  <c r="J57" i="5"/>
  <c r="I57" i="5"/>
  <c r="H57" i="5"/>
  <c r="G57" i="5"/>
  <c r="F57" i="5"/>
  <c r="E57" i="5"/>
  <c r="D57" i="5"/>
  <c r="C57" i="5"/>
  <c r="B57" i="5"/>
  <c r="M56" i="5"/>
  <c r="H56" i="5"/>
  <c r="D56" i="5"/>
  <c r="C56" i="5"/>
  <c r="B56" i="5"/>
  <c r="R55" i="5"/>
  <c r="P55" i="5"/>
  <c r="I55" i="5"/>
  <c r="H55" i="5"/>
  <c r="G55" i="5"/>
  <c r="F55" i="5"/>
  <c r="E55" i="5"/>
  <c r="D55" i="5"/>
  <c r="C55" i="5"/>
  <c r="B55" i="5"/>
  <c r="S54" i="5"/>
  <c r="R54" i="5"/>
  <c r="F54" i="5"/>
  <c r="E54" i="5"/>
  <c r="D54" i="5"/>
  <c r="C54" i="5"/>
  <c r="B54" i="5"/>
  <c r="S53" i="5"/>
  <c r="R53" i="5"/>
  <c r="Q53" i="5"/>
  <c r="O53" i="5"/>
  <c r="N53" i="5"/>
  <c r="I53" i="5"/>
  <c r="H53" i="5"/>
  <c r="G53" i="5"/>
  <c r="F53" i="5"/>
  <c r="E53" i="5"/>
  <c r="D53" i="5"/>
  <c r="C53" i="5"/>
  <c r="B53" i="5"/>
  <c r="R52" i="5"/>
  <c r="P52" i="5"/>
  <c r="O52" i="5"/>
  <c r="N52" i="5"/>
  <c r="M52" i="5"/>
  <c r="H52" i="5"/>
  <c r="G52" i="5"/>
  <c r="F52" i="5"/>
  <c r="E52" i="5"/>
  <c r="D52" i="5"/>
  <c r="C52" i="5"/>
  <c r="B52" i="5"/>
  <c r="Q51" i="5"/>
  <c r="P51" i="5"/>
  <c r="N51" i="5"/>
  <c r="M51" i="5"/>
  <c r="L51" i="5"/>
  <c r="J51" i="5"/>
  <c r="I51" i="5"/>
  <c r="H51" i="5"/>
  <c r="G51" i="5"/>
  <c r="F51" i="5"/>
  <c r="D51" i="5"/>
  <c r="B51" i="5"/>
  <c r="Q50" i="5"/>
  <c r="P50" i="5"/>
  <c r="I50" i="5"/>
  <c r="H50" i="5"/>
  <c r="G50" i="5"/>
  <c r="F50" i="5"/>
  <c r="E50" i="5"/>
  <c r="D50" i="5"/>
  <c r="C50" i="5"/>
  <c r="B50" i="5"/>
  <c r="Q49" i="5"/>
  <c r="P49" i="5"/>
  <c r="L49" i="5"/>
  <c r="K49" i="5"/>
  <c r="J49" i="5"/>
  <c r="H49" i="5"/>
  <c r="F49" i="5"/>
  <c r="E49" i="5"/>
  <c r="D49" i="5"/>
  <c r="C49" i="5"/>
  <c r="B49" i="5"/>
  <c r="S48" i="5"/>
  <c r="R48" i="5"/>
  <c r="Q48" i="5"/>
  <c r="P48" i="5"/>
  <c r="I48" i="5"/>
  <c r="H48" i="5"/>
  <c r="G48" i="5"/>
  <c r="F48" i="5"/>
  <c r="E48" i="5"/>
  <c r="D48" i="5"/>
  <c r="C48" i="5"/>
  <c r="B48" i="5"/>
  <c r="I47" i="5"/>
  <c r="H47" i="5"/>
  <c r="G47" i="5"/>
  <c r="F47" i="5"/>
  <c r="E47" i="5"/>
  <c r="D47" i="5"/>
  <c r="C47" i="5"/>
  <c r="B47" i="5"/>
  <c r="S46" i="5"/>
  <c r="R46" i="5"/>
  <c r="M46" i="5"/>
  <c r="L46" i="5"/>
  <c r="J46" i="5"/>
  <c r="I46" i="5"/>
  <c r="H46" i="5"/>
  <c r="G46" i="5"/>
  <c r="F46" i="5"/>
  <c r="E46" i="5"/>
  <c r="D46" i="5"/>
  <c r="C46" i="5"/>
  <c r="B46" i="5"/>
  <c r="I45" i="5"/>
  <c r="H45" i="5"/>
  <c r="G45" i="5"/>
  <c r="F45" i="5"/>
  <c r="E45" i="5"/>
  <c r="D45" i="5"/>
  <c r="C45" i="5"/>
  <c r="B45" i="5"/>
  <c r="O44" i="5"/>
  <c r="L44" i="5"/>
  <c r="K44" i="5"/>
  <c r="J44" i="5"/>
  <c r="I44" i="5"/>
  <c r="H44" i="5"/>
  <c r="G44" i="5"/>
  <c r="F44" i="5"/>
  <c r="E44" i="5"/>
  <c r="D44" i="5"/>
  <c r="B44" i="5"/>
  <c r="R43" i="5"/>
  <c r="Q43" i="5"/>
  <c r="P43" i="5"/>
  <c r="O43" i="5"/>
  <c r="I43" i="5"/>
  <c r="H43" i="5"/>
  <c r="G43" i="5"/>
  <c r="F43" i="5"/>
  <c r="E43" i="5"/>
  <c r="D43" i="5"/>
  <c r="Q42" i="5"/>
  <c r="P42" i="5"/>
  <c r="I42" i="5"/>
  <c r="H42" i="5"/>
  <c r="F42" i="5"/>
  <c r="D42" i="5"/>
  <c r="C42" i="5"/>
  <c r="B42" i="5"/>
  <c r="S41" i="5"/>
  <c r="R41" i="5"/>
  <c r="Q41" i="5"/>
  <c r="P41" i="5"/>
  <c r="O41" i="5"/>
  <c r="N41" i="5"/>
  <c r="M41" i="5"/>
  <c r="L41" i="5"/>
  <c r="I41" i="5"/>
  <c r="H41" i="5"/>
  <c r="G41" i="5"/>
  <c r="F41" i="5"/>
  <c r="R40" i="5"/>
  <c r="N40" i="5"/>
  <c r="L40" i="5"/>
  <c r="H40" i="5"/>
  <c r="G40" i="5"/>
  <c r="F40" i="5"/>
  <c r="E40" i="5"/>
  <c r="D40" i="5"/>
  <c r="C40" i="5"/>
  <c r="B40" i="5"/>
  <c r="S39" i="5"/>
  <c r="Q39" i="5"/>
  <c r="P39" i="5"/>
  <c r="N39" i="5"/>
  <c r="J39" i="5"/>
  <c r="I39" i="5"/>
  <c r="H39" i="5"/>
  <c r="G39" i="5"/>
  <c r="D39" i="5"/>
  <c r="C39" i="5"/>
  <c r="B39" i="5"/>
  <c r="N38" i="5"/>
  <c r="J38" i="5"/>
  <c r="I38" i="5"/>
  <c r="H38" i="5"/>
  <c r="G38" i="5"/>
  <c r="F38" i="5"/>
  <c r="E38" i="5"/>
  <c r="D38" i="5"/>
  <c r="C38" i="5"/>
  <c r="B38" i="5"/>
  <c r="S37" i="5"/>
  <c r="Q37" i="5"/>
  <c r="P37" i="5"/>
  <c r="F37" i="5"/>
  <c r="E37" i="5"/>
  <c r="D37" i="5"/>
  <c r="C37" i="5"/>
  <c r="B37" i="5"/>
  <c r="L36" i="5"/>
  <c r="I36" i="5"/>
  <c r="H36" i="5"/>
  <c r="G36" i="5"/>
  <c r="F36" i="5"/>
  <c r="E36" i="5"/>
  <c r="D36" i="5"/>
  <c r="C36" i="5"/>
  <c r="B36" i="5"/>
  <c r="S35" i="5"/>
  <c r="R35" i="5"/>
  <c r="Q35" i="5"/>
  <c r="P35" i="5"/>
  <c r="O35" i="5"/>
  <c r="N35" i="5"/>
  <c r="M35" i="5"/>
  <c r="I35" i="5"/>
  <c r="H35" i="5"/>
  <c r="G35" i="5"/>
  <c r="F35" i="5"/>
  <c r="D35" i="5"/>
  <c r="C35" i="5"/>
  <c r="B35" i="5"/>
  <c r="I34" i="5"/>
  <c r="H34" i="5"/>
  <c r="G34" i="5"/>
  <c r="F34" i="5"/>
  <c r="E34" i="5"/>
  <c r="D34" i="5"/>
  <c r="C34" i="5"/>
  <c r="B34" i="5"/>
  <c r="S33" i="5"/>
  <c r="R33" i="5"/>
  <c r="Q33" i="5"/>
  <c r="P33" i="5"/>
  <c r="K33" i="5"/>
  <c r="J33" i="5"/>
  <c r="H33" i="5"/>
  <c r="G33" i="5"/>
  <c r="F33" i="5"/>
  <c r="E33" i="5"/>
  <c r="D33" i="5"/>
  <c r="C33" i="5"/>
  <c r="B33" i="5"/>
  <c r="S32" i="5"/>
  <c r="R32" i="5"/>
  <c r="I32" i="5"/>
  <c r="H32" i="5"/>
  <c r="G32" i="5"/>
  <c r="F32" i="5"/>
  <c r="E32" i="5"/>
  <c r="D32" i="5"/>
  <c r="C32" i="5"/>
  <c r="B32" i="5"/>
  <c r="S31" i="5"/>
  <c r="I31" i="5"/>
  <c r="H31" i="5"/>
  <c r="G31" i="5"/>
  <c r="F31" i="5"/>
  <c r="E31" i="5"/>
  <c r="D31" i="5"/>
  <c r="C31" i="5"/>
  <c r="B31" i="5"/>
  <c r="S30" i="5"/>
  <c r="R30" i="5"/>
  <c r="Q30" i="5"/>
  <c r="P30" i="5"/>
  <c r="I30" i="5"/>
  <c r="H30" i="5"/>
  <c r="G30" i="5"/>
  <c r="F30" i="5"/>
  <c r="E30" i="5"/>
  <c r="D30" i="5"/>
  <c r="P29" i="5"/>
  <c r="O29" i="5"/>
  <c r="N29" i="5"/>
  <c r="M29" i="5"/>
  <c r="I29" i="5"/>
  <c r="H29" i="5"/>
  <c r="G29" i="5"/>
  <c r="F29" i="5"/>
  <c r="E29" i="5"/>
  <c r="D29" i="5"/>
  <c r="C29" i="5"/>
  <c r="B29" i="5"/>
  <c r="S28" i="5"/>
  <c r="R28" i="5"/>
  <c r="Q28" i="5"/>
  <c r="P28" i="5"/>
  <c r="O28" i="5"/>
  <c r="N28" i="5"/>
  <c r="I28" i="5"/>
  <c r="H28" i="5"/>
  <c r="G28" i="5"/>
  <c r="F28" i="5"/>
  <c r="S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S26" i="5"/>
  <c r="Q26" i="5"/>
  <c r="P26" i="5"/>
  <c r="N26" i="5"/>
  <c r="E26" i="5"/>
  <c r="D26" i="5"/>
  <c r="C26" i="5"/>
  <c r="B26" i="5"/>
  <c r="R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S24" i="5"/>
  <c r="Q24" i="5"/>
  <c r="P24" i="5"/>
  <c r="I24" i="5"/>
  <c r="H24" i="5"/>
  <c r="G24" i="5"/>
  <c r="F24" i="5"/>
  <c r="E24" i="5"/>
  <c r="D24" i="5"/>
  <c r="C24" i="5"/>
  <c r="B24" i="5"/>
  <c r="S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S22" i="5"/>
  <c r="R22" i="5"/>
  <c r="Q22" i="5"/>
  <c r="I22" i="5"/>
  <c r="H22" i="5"/>
  <c r="G22" i="5"/>
  <c r="F22" i="5"/>
  <c r="E22" i="5"/>
  <c r="D22" i="5"/>
  <c r="C22" i="5"/>
  <c r="B22" i="5"/>
  <c r="S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P20" i="5"/>
  <c r="O20" i="5"/>
  <c r="N20" i="5"/>
  <c r="M20" i="5"/>
  <c r="L20" i="5"/>
  <c r="I20" i="5"/>
  <c r="H20" i="5"/>
  <c r="G20" i="5"/>
  <c r="F20" i="5"/>
  <c r="E20" i="5"/>
  <c r="D20" i="5"/>
  <c r="C20" i="5"/>
  <c r="B20" i="5"/>
  <c r="U19" i="5"/>
  <c r="W19" i="5"/>
  <c r="S19" i="5"/>
  <c r="R19" i="5"/>
  <c r="Q19" i="5"/>
  <c r="P19" i="5"/>
  <c r="O19" i="5"/>
  <c r="N19" i="5"/>
  <c r="M19" i="5"/>
  <c r="L19" i="5"/>
  <c r="K19" i="5"/>
  <c r="J19" i="5"/>
  <c r="F19" i="5"/>
  <c r="E19" i="5"/>
  <c r="D19" i="5"/>
  <c r="C19" i="5"/>
  <c r="B19" i="5"/>
  <c r="X18" i="5"/>
  <c r="U18" i="5"/>
  <c r="V18" i="5"/>
  <c r="S18" i="5"/>
  <c r="P18" i="5"/>
  <c r="I18" i="5"/>
  <c r="H18" i="5"/>
  <c r="G18" i="5"/>
  <c r="F18" i="5"/>
  <c r="E18" i="5"/>
  <c r="D18" i="5"/>
  <c r="C18" i="5"/>
  <c r="B18" i="5"/>
  <c r="U17" i="5"/>
  <c r="W17" i="5"/>
  <c r="V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X16" i="5"/>
  <c r="U16" i="5"/>
  <c r="V16" i="5"/>
  <c r="W16" i="5"/>
  <c r="P16" i="5"/>
  <c r="G16" i="5"/>
  <c r="F16" i="5"/>
  <c r="E16" i="5"/>
  <c r="D16" i="5"/>
  <c r="C16" i="5"/>
  <c r="B16" i="5"/>
  <c r="V15" i="5"/>
  <c r="U15" i="5"/>
  <c r="S15" i="5"/>
  <c r="R15" i="5"/>
  <c r="Q15" i="5"/>
  <c r="P15" i="5"/>
  <c r="O15" i="5"/>
  <c r="N15" i="5"/>
  <c r="M15" i="5"/>
  <c r="L15" i="5"/>
  <c r="J15" i="5"/>
  <c r="I15" i="5"/>
  <c r="H15" i="5"/>
  <c r="G15" i="5"/>
  <c r="F15" i="5"/>
  <c r="E15" i="5"/>
  <c r="D15" i="5"/>
  <c r="C15" i="5"/>
  <c r="B15" i="5"/>
  <c r="X14" i="5"/>
  <c r="U14" i="5"/>
  <c r="W14" i="5"/>
  <c r="V14" i="5"/>
  <c r="Q14" i="5"/>
  <c r="P14" i="5"/>
  <c r="I14" i="5"/>
  <c r="H14" i="5"/>
  <c r="G14" i="5"/>
  <c r="F14" i="5"/>
  <c r="E14" i="5"/>
  <c r="D14" i="5"/>
  <c r="C14" i="5"/>
  <c r="B14" i="5"/>
  <c r="U13" i="5"/>
  <c r="W13" i="5"/>
  <c r="V13" i="5"/>
  <c r="S13" i="5"/>
  <c r="R13" i="5"/>
  <c r="G13" i="5"/>
  <c r="F13" i="5"/>
  <c r="E13" i="5"/>
  <c r="D13" i="5"/>
  <c r="C13" i="5"/>
  <c r="B13" i="5"/>
  <c r="X12" i="5"/>
  <c r="V12" i="5"/>
  <c r="U12" i="5"/>
  <c r="W12" i="5"/>
  <c r="Q12" i="5"/>
  <c r="P12" i="5"/>
  <c r="I12" i="5"/>
  <c r="H12" i="5"/>
  <c r="G12" i="5"/>
  <c r="F12" i="5"/>
  <c r="E12" i="5"/>
  <c r="D12" i="5"/>
  <c r="C12" i="5"/>
  <c r="B12" i="5"/>
  <c r="U11" i="5"/>
  <c r="O11" i="5"/>
  <c r="L11" i="5"/>
  <c r="K11" i="5"/>
  <c r="J11" i="5"/>
  <c r="I11" i="5"/>
  <c r="H11" i="5"/>
  <c r="G11" i="5"/>
  <c r="F11" i="5"/>
  <c r="E11" i="5"/>
  <c r="D11" i="5"/>
  <c r="C11" i="5"/>
  <c r="B11" i="5"/>
  <c r="X10" i="5"/>
  <c r="U10" i="5"/>
  <c r="W10" i="5"/>
  <c r="Q10" i="5"/>
  <c r="P10" i="5"/>
  <c r="H10" i="5"/>
  <c r="G10" i="5"/>
  <c r="F10" i="5"/>
  <c r="E10" i="5"/>
  <c r="D10" i="5"/>
  <c r="C10" i="5"/>
  <c r="B10" i="5"/>
  <c r="U9" i="5"/>
  <c r="W9" i="5"/>
  <c r="V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O8" i="5"/>
  <c r="AM8" i="5"/>
  <c r="AK8" i="5"/>
  <c r="AI2" i="5"/>
  <c r="AJ8" i="5"/>
  <c r="AI8" i="5"/>
  <c r="AG8" i="5"/>
  <c r="AE8" i="5"/>
  <c r="AC8" i="5"/>
  <c r="AA2" i="5"/>
  <c r="AB8" i="5"/>
  <c r="AA8" i="5"/>
  <c r="X8" i="5"/>
  <c r="U8" i="5"/>
  <c r="W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B8" i="5"/>
  <c r="AO2" i="5"/>
  <c r="AP7" i="5"/>
  <c r="AO7" i="5"/>
  <c r="AM2" i="5"/>
  <c r="AN7" i="5"/>
  <c r="AM7" i="5"/>
  <c r="AK7" i="5"/>
  <c r="AJ7" i="5"/>
  <c r="AI7" i="5"/>
  <c r="AG2" i="5"/>
  <c r="AH7" i="5"/>
  <c r="AG7" i="5"/>
  <c r="AE2" i="5"/>
  <c r="AF7" i="5"/>
  <c r="AE7" i="5"/>
  <c r="AC2" i="5"/>
  <c r="AD7" i="5"/>
  <c r="AC7" i="5"/>
  <c r="AB7" i="5"/>
  <c r="AA7" i="5"/>
  <c r="U7" i="5"/>
  <c r="W7" i="5"/>
  <c r="V7" i="5"/>
  <c r="S7" i="5"/>
  <c r="R7" i="5"/>
  <c r="Q7" i="5"/>
  <c r="P7" i="5"/>
  <c r="O7" i="5"/>
  <c r="N7" i="5"/>
  <c r="M7" i="5"/>
  <c r="L7" i="5"/>
  <c r="H7" i="5"/>
  <c r="G7" i="5"/>
  <c r="F7" i="5"/>
  <c r="E7" i="5"/>
  <c r="D7" i="5"/>
  <c r="C7" i="5"/>
  <c r="B7" i="5"/>
  <c r="AP6" i="5"/>
  <c r="AO6" i="5"/>
  <c r="AM6" i="5"/>
  <c r="AK6" i="5"/>
  <c r="AJ6" i="5"/>
  <c r="AI6" i="5"/>
  <c r="AH6" i="5"/>
  <c r="AG6" i="5"/>
  <c r="AF6" i="5"/>
  <c r="AE6" i="5"/>
  <c r="AD6" i="5"/>
  <c r="AC6" i="5"/>
  <c r="AB6" i="5"/>
  <c r="AA6" i="5"/>
  <c r="X6" i="5"/>
  <c r="V6" i="5"/>
  <c r="U6" i="5"/>
  <c r="W6" i="5"/>
  <c r="S6" i="5"/>
  <c r="R6" i="5"/>
  <c r="M6" i="5"/>
  <c r="L6" i="5"/>
  <c r="K6" i="5"/>
  <c r="J6" i="5"/>
  <c r="I6" i="5"/>
  <c r="H6" i="5"/>
  <c r="G6" i="5"/>
  <c r="F6" i="5"/>
  <c r="E6" i="5"/>
  <c r="D6" i="5"/>
  <c r="C6" i="5"/>
  <c r="B6" i="5"/>
  <c r="AO5" i="5"/>
  <c r="AN5" i="5"/>
  <c r="AM5" i="5"/>
  <c r="AK2" i="5"/>
  <c r="AL5" i="5"/>
  <c r="AK5" i="5"/>
  <c r="AJ5" i="5"/>
  <c r="AI5" i="5"/>
  <c r="AH5" i="5"/>
  <c r="AG5" i="5"/>
  <c r="AF5" i="5"/>
  <c r="AE5" i="5"/>
  <c r="AD5" i="5"/>
  <c r="AC5" i="5"/>
  <c r="AB5" i="5"/>
  <c r="AA5" i="5"/>
  <c r="V5" i="5"/>
  <c r="U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X4" i="5"/>
  <c r="V4" i="5"/>
  <c r="U4" i="5"/>
  <c r="W4" i="5"/>
  <c r="R4" i="5"/>
  <c r="P4" i="5"/>
  <c r="O4" i="5"/>
  <c r="N4" i="5"/>
  <c r="M4" i="5"/>
  <c r="L4" i="5"/>
  <c r="J4" i="5"/>
  <c r="I4" i="5"/>
  <c r="H4" i="5"/>
  <c r="G4" i="5"/>
  <c r="F4" i="5"/>
  <c r="E4" i="5"/>
  <c r="D4" i="5"/>
  <c r="C4" i="5"/>
  <c r="B4" i="5"/>
  <c r="AO3" i="5"/>
  <c r="AM3" i="5"/>
  <c r="AK3" i="5"/>
  <c r="AI3" i="5"/>
  <c r="AG3" i="5"/>
  <c r="AE3" i="5"/>
  <c r="AC3" i="5"/>
  <c r="AA3" i="5"/>
  <c r="AP8" i="5"/>
  <c r="AN8" i="5"/>
  <c r="AL8" i="5"/>
  <c r="AH8" i="5"/>
  <c r="AF8" i="5"/>
  <c r="AD8" i="5"/>
  <c r="S348" i="5"/>
  <c r="P350" i="5"/>
  <c r="N296" i="5"/>
  <c r="L266" i="5"/>
  <c r="K363" i="5"/>
  <c r="I357" i="5"/>
  <c r="G341" i="5"/>
  <c r="B326" i="5"/>
  <c r="E8" i="4"/>
  <c r="B12" i="3"/>
  <c r="B4" i="4"/>
  <c r="D3" i="4"/>
  <c r="D3" i="3"/>
  <c r="D4" i="4"/>
  <c r="A11" i="3"/>
  <c r="A10" i="3"/>
  <c r="A9" i="3"/>
  <c r="A8" i="3"/>
  <c r="A7" i="3"/>
  <c r="A6" i="3"/>
  <c r="A5" i="3"/>
  <c r="A4" i="3"/>
  <c r="A3" i="3"/>
  <c r="A18" i="2"/>
  <c r="P1" i="7"/>
  <c r="A16" i="2"/>
  <c r="N1" i="7"/>
  <c r="A14" i="2"/>
  <c r="L1" i="7"/>
  <c r="A12" i="2"/>
  <c r="J1" i="7"/>
  <c r="A10" i="2"/>
  <c r="H1" i="7"/>
  <c r="A8" i="2"/>
  <c r="F1" i="7"/>
  <c r="A6" i="2"/>
  <c r="D1" i="7"/>
  <c r="A4" i="2"/>
  <c r="B1" i="7"/>
  <c r="G3" i="2"/>
  <c r="D3" i="2"/>
  <c r="J12" i="1"/>
  <c r="H12" i="1"/>
  <c r="H3" i="1"/>
  <c r="J3" i="1"/>
  <c r="O12" i="1"/>
  <c r="M12" i="1"/>
  <c r="H11" i="1"/>
  <c r="J11" i="1"/>
  <c r="O11" i="1"/>
  <c r="M11" i="1"/>
  <c r="J10" i="1"/>
  <c r="H10" i="1"/>
  <c r="O10" i="1"/>
  <c r="M10" i="1"/>
  <c r="J9" i="1"/>
  <c r="H9" i="1"/>
  <c r="O9" i="1"/>
  <c r="J8" i="1"/>
  <c r="H8" i="1"/>
  <c r="J7" i="1"/>
  <c r="H7" i="1"/>
  <c r="J6" i="1"/>
  <c r="H6" i="1"/>
  <c r="H5" i="1"/>
  <c r="J5" i="1"/>
  <c r="O5" i="1"/>
  <c r="M5" i="1"/>
  <c r="J4" i="1"/>
  <c r="H4" i="1"/>
  <c r="O7" i="1"/>
  <c r="M7" i="1"/>
  <c r="M9" i="1"/>
  <c r="W18" i="5"/>
  <c r="O4" i="1"/>
  <c r="M4" i="1"/>
  <c r="V8" i="5"/>
  <c r="J40" i="5"/>
  <c r="K59" i="5"/>
  <c r="J64" i="5"/>
  <c r="K98" i="5"/>
  <c r="K182" i="5"/>
  <c r="M221" i="5"/>
  <c r="L228" i="5"/>
  <c r="L243" i="5"/>
  <c r="M259" i="5"/>
  <c r="L263" i="5"/>
  <c r="L267" i="5"/>
  <c r="L276" i="5"/>
  <c r="K310" i="5"/>
  <c r="K46" i="5"/>
  <c r="K62" i="5"/>
  <c r="L67" i="5"/>
  <c r="J93" i="5"/>
  <c r="M112" i="5"/>
  <c r="J119" i="5"/>
  <c r="K132" i="5"/>
  <c r="M178" i="5"/>
  <c r="L191" i="5"/>
  <c r="L203" i="5"/>
  <c r="N218" i="5"/>
  <c r="K233" i="5"/>
  <c r="O255" i="5"/>
  <c r="L272" i="5"/>
  <c r="K285" i="5"/>
  <c r="O306" i="5"/>
  <c r="M328" i="5"/>
  <c r="M60" i="5"/>
  <c r="L88" i="5"/>
  <c r="L109" i="5"/>
  <c r="L123" i="5"/>
  <c r="J136" i="5"/>
  <c r="M146" i="5"/>
  <c r="M160" i="5"/>
  <c r="M175" i="5"/>
  <c r="J179" i="5"/>
  <c r="M192" i="5"/>
  <c r="M200" i="5"/>
  <c r="M226" i="5"/>
  <c r="K230" i="5"/>
  <c r="J237" i="5"/>
  <c r="O261" i="5"/>
  <c r="L269" i="5"/>
  <c r="K273" i="5"/>
  <c r="J277" i="5"/>
  <c r="N282" i="5"/>
  <c r="J313" i="5"/>
  <c r="M359" i="5"/>
  <c r="O8" i="1"/>
  <c r="M8" i="1"/>
  <c r="O357" i="5"/>
  <c r="N357" i="5"/>
  <c r="O364" i="5"/>
  <c r="O348" i="5"/>
  <c r="O332" i="5"/>
  <c r="N365" i="5"/>
  <c r="O363" i="5"/>
  <c r="N344" i="5"/>
  <c r="N333" i="5"/>
  <c r="N322" i="5"/>
  <c r="N363" i="5"/>
  <c r="O361" i="5"/>
  <c r="N361" i="5"/>
  <c r="O359" i="5"/>
  <c r="O355" i="5"/>
  <c r="O342" i="5"/>
  <c r="O331" i="5"/>
  <c r="O320" i="5"/>
  <c r="O353" i="5"/>
  <c r="N351" i="5"/>
  <c r="O313" i="5"/>
  <c r="N353" i="5"/>
  <c r="N313" i="5"/>
  <c r="N295" i="5"/>
  <c r="N355" i="5"/>
  <c r="O311" i="5"/>
  <c r="O302" i="5"/>
  <c r="N311" i="5"/>
  <c r="N302" i="5"/>
  <c r="N354" i="5"/>
  <c r="N326" i="5"/>
  <c r="N289" i="5"/>
  <c r="N280" i="5"/>
  <c r="N342" i="5"/>
  <c r="O333" i="5"/>
  <c r="O319" i="5"/>
  <c r="O349" i="5"/>
  <c r="N319" i="5"/>
  <c r="O287" i="5"/>
  <c r="N271" i="5"/>
  <c r="N349" i="5"/>
  <c r="O328" i="5"/>
  <c r="N287" i="5"/>
  <c r="O278" i="5"/>
  <c r="O360" i="5"/>
  <c r="N299" i="5"/>
  <c r="N290" i="5"/>
  <c r="O252" i="5"/>
  <c r="O236" i="5"/>
  <c r="O220" i="5"/>
  <c r="O204" i="5"/>
  <c r="O188" i="5"/>
  <c r="O172" i="5"/>
  <c r="O156" i="5"/>
  <c r="O140" i="5"/>
  <c r="O124" i="5"/>
  <c r="O108" i="5"/>
  <c r="N360" i="5"/>
  <c r="O315" i="5"/>
  <c r="O310" i="5"/>
  <c r="O292" i="5"/>
  <c r="O268" i="5"/>
  <c r="N252" i="5"/>
  <c r="N236" i="5"/>
  <c r="N220" i="5"/>
  <c r="N204" i="5"/>
  <c r="N188" i="5"/>
  <c r="N172" i="5"/>
  <c r="N156" i="5"/>
  <c r="N140" i="5"/>
  <c r="N124" i="5"/>
  <c r="N108" i="5"/>
  <c r="O341" i="5"/>
  <c r="O325" i="5"/>
  <c r="N315" i="5"/>
  <c r="N310" i="5"/>
  <c r="O301" i="5"/>
  <c r="N292" i="5"/>
  <c r="N268" i="5"/>
  <c r="O259" i="5"/>
  <c r="O243" i="5"/>
  <c r="O227" i="5"/>
  <c r="O211" i="5"/>
  <c r="O195" i="5"/>
  <c r="O179" i="5"/>
  <c r="O163" i="5"/>
  <c r="O147" i="5"/>
  <c r="O131" i="5"/>
  <c r="O115" i="5"/>
  <c r="O346" i="5"/>
  <c r="N341" i="5"/>
  <c r="O330" i="5"/>
  <c r="N325" i="5"/>
  <c r="N301" i="5"/>
  <c r="N259" i="5"/>
  <c r="N243" i="5"/>
  <c r="N227" i="5"/>
  <c r="N211" i="5"/>
  <c r="N195" i="5"/>
  <c r="N179" i="5"/>
  <c r="N163" i="5"/>
  <c r="N147" i="5"/>
  <c r="O351" i="5"/>
  <c r="N327" i="5"/>
  <c r="O324" i="5"/>
  <c r="O307" i="5"/>
  <c r="O280" i="5"/>
  <c r="N161" i="5"/>
  <c r="N159" i="5"/>
  <c r="N157" i="5"/>
  <c r="N155" i="5"/>
  <c r="N153" i="5"/>
  <c r="N151" i="5"/>
  <c r="N149" i="5"/>
  <c r="N139" i="5"/>
  <c r="O137" i="5"/>
  <c r="N102" i="5"/>
  <c r="N86" i="5"/>
  <c r="N70" i="5"/>
  <c r="N348" i="5"/>
  <c r="O336" i="5"/>
  <c r="N324" i="5"/>
  <c r="N307" i="5"/>
  <c r="O297" i="5"/>
  <c r="O294" i="5"/>
  <c r="O273" i="5"/>
  <c r="O234" i="5"/>
  <c r="O232" i="5"/>
  <c r="O230" i="5"/>
  <c r="O228" i="5"/>
  <c r="O226" i="5"/>
  <c r="O224" i="5"/>
  <c r="O222" i="5"/>
  <c r="N137" i="5"/>
  <c r="O135" i="5"/>
  <c r="N131" i="5"/>
  <c r="O129" i="5"/>
  <c r="O93" i="5"/>
  <c r="O77" i="5"/>
  <c r="N364" i="5"/>
  <c r="O339" i="5"/>
  <c r="N336" i="5"/>
  <c r="O312" i="5"/>
  <c r="N297" i="5"/>
  <c r="N294" i="5"/>
  <c r="N273" i="5"/>
  <c r="N234" i="5"/>
  <c r="N232" i="5"/>
  <c r="N230" i="5"/>
  <c r="N228" i="5"/>
  <c r="N226" i="5"/>
  <c r="N224" i="5"/>
  <c r="N222" i="5"/>
  <c r="O345" i="5"/>
  <c r="N339" i="5"/>
  <c r="N312" i="5"/>
  <c r="O275" i="5"/>
  <c r="N261" i="5"/>
  <c r="N247" i="5"/>
  <c r="N231" i="5"/>
  <c r="O213" i="5"/>
  <c r="N186" i="5"/>
  <c r="O168" i="5"/>
  <c r="O157" i="5"/>
  <c r="O142" i="5"/>
  <c r="O121" i="5"/>
  <c r="N119" i="5"/>
  <c r="O91" i="5"/>
  <c r="O74" i="5"/>
  <c r="O54" i="5"/>
  <c r="O38" i="5"/>
  <c r="O356" i="5"/>
  <c r="O318" i="5"/>
  <c r="N275" i="5"/>
  <c r="O256" i="5"/>
  <c r="O242" i="5"/>
  <c r="N213" i="5"/>
  <c r="N168" i="5"/>
  <c r="O144" i="5"/>
  <c r="N142" i="5"/>
  <c r="O123" i="5"/>
  <c r="N121" i="5"/>
  <c r="N91" i="5"/>
  <c r="N74" i="5"/>
  <c r="N356" i="5"/>
  <c r="O335" i="5"/>
  <c r="N318" i="5"/>
  <c r="O291" i="5"/>
  <c r="N256" i="5"/>
  <c r="N242" i="5"/>
  <c r="O233" i="5"/>
  <c r="O159" i="5"/>
  <c r="O146" i="5"/>
  <c r="N144" i="5"/>
  <c r="O125" i="5"/>
  <c r="N123" i="5"/>
  <c r="O89" i="5"/>
  <c r="O72" i="5"/>
  <c r="O61" i="5"/>
  <c r="O45" i="5"/>
  <c r="N335" i="5"/>
  <c r="N291" i="5"/>
  <c r="O270" i="5"/>
  <c r="O263" i="5"/>
  <c r="O249" i="5"/>
  <c r="N233" i="5"/>
  <c r="O215" i="5"/>
  <c r="O170" i="5"/>
  <c r="N345" i="5"/>
  <c r="O284" i="5"/>
  <c r="N199" i="5"/>
  <c r="N194" i="5"/>
  <c r="O181" i="5"/>
  <c r="O176" i="5"/>
  <c r="N128" i="5"/>
  <c r="O114" i="5"/>
  <c r="O86" i="5"/>
  <c r="O48" i="5"/>
  <c r="O33" i="5"/>
  <c r="N284" i="5"/>
  <c r="O272" i="5"/>
  <c r="O240" i="5"/>
  <c r="N181" i="5"/>
  <c r="N176" i="5"/>
  <c r="N114" i="5"/>
  <c r="O107" i="5"/>
  <c r="O88" i="5"/>
  <c r="N48" i="5"/>
  <c r="N33" i="5"/>
  <c r="O22" i="5"/>
  <c r="O329" i="5"/>
  <c r="N321" i="5"/>
  <c r="O317" i="5"/>
  <c r="O253" i="5"/>
  <c r="N209" i="5"/>
  <c r="O191" i="5"/>
  <c r="O186" i="5"/>
  <c r="O130" i="5"/>
  <c r="O92" i="5"/>
  <c r="N90" i="5"/>
  <c r="O69" i="5"/>
  <c r="N67" i="5"/>
  <c r="O65" i="5"/>
  <c r="N46" i="5"/>
  <c r="O31" i="5"/>
  <c r="N6" i="5"/>
  <c r="O337" i="5"/>
  <c r="O321" i="5"/>
  <c r="O300" i="5"/>
  <c r="N278" i="5"/>
  <c r="N272" i="5"/>
  <c r="N240" i="5"/>
  <c r="O209" i="5"/>
  <c r="N107" i="5"/>
  <c r="O90" i="5"/>
  <c r="N88" i="5"/>
  <c r="O67" i="5"/>
  <c r="O46" i="5"/>
  <c r="N22" i="5"/>
  <c r="O6" i="5"/>
  <c r="N337" i="5"/>
  <c r="N300" i="5"/>
  <c r="O362" i="5"/>
  <c r="O358" i="5"/>
  <c r="N350" i="5"/>
  <c r="O314" i="5"/>
  <c r="O304" i="5"/>
  <c r="O267" i="5"/>
  <c r="O251" i="5"/>
  <c r="N238" i="5"/>
  <c r="N225" i="5"/>
  <c r="O207" i="5"/>
  <c r="O202" i="5"/>
  <c r="O161" i="5"/>
  <c r="O126" i="5"/>
  <c r="O103" i="5"/>
  <c r="N101" i="5"/>
  <c r="O80" i="5"/>
  <c r="N358" i="5"/>
  <c r="N330" i="5"/>
  <c r="N320" i="5"/>
  <c r="N208" i="5"/>
  <c r="N205" i="5"/>
  <c r="O196" i="5"/>
  <c r="N193" i="5"/>
  <c r="N110" i="5"/>
  <c r="O102" i="5"/>
  <c r="O85" i="5"/>
  <c r="O73" i="5"/>
  <c r="O66" i="5"/>
  <c r="O51" i="5"/>
  <c r="O36" i="5"/>
  <c r="O34" i="5"/>
  <c r="N32" i="5"/>
  <c r="O10" i="5"/>
  <c r="O281" i="5"/>
  <c r="O199" i="5"/>
  <c r="N196" i="5"/>
  <c r="O190" i="5"/>
  <c r="O187" i="5"/>
  <c r="N115" i="5"/>
  <c r="O288" i="5"/>
  <c r="N281" i="5"/>
  <c r="O277" i="5"/>
  <c r="O274" i="5"/>
  <c r="O271" i="5"/>
  <c r="O237" i="5"/>
  <c r="N202" i="5"/>
  <c r="N190" i="5"/>
  <c r="N187" i="5"/>
  <c r="O152" i="5"/>
  <c r="N288" i="5"/>
  <c r="N277" i="5"/>
  <c r="N274" i="5"/>
  <c r="O258" i="5"/>
  <c r="N237" i="5"/>
  <c r="O184" i="5"/>
  <c r="O175" i="5"/>
  <c r="O155" i="5"/>
  <c r="N152" i="5"/>
  <c r="O136" i="5"/>
  <c r="O338" i="5"/>
  <c r="O334" i="5"/>
  <c r="O303" i="5"/>
  <c r="N258" i="5"/>
  <c r="O246" i="5"/>
  <c r="N184" i="5"/>
  <c r="O178" i="5"/>
  <c r="N175" i="5"/>
  <c r="N136" i="5"/>
  <c r="O120" i="5"/>
  <c r="O97" i="5"/>
  <c r="N68" i="5"/>
  <c r="N57" i="5"/>
  <c r="O42" i="5"/>
  <c r="N362" i="5"/>
  <c r="N352" i="5"/>
  <c r="O223" i="5"/>
  <c r="O167" i="5"/>
  <c r="O158" i="5"/>
  <c r="O149" i="5"/>
  <c r="O111" i="5"/>
  <c r="N100" i="5"/>
  <c r="O75" i="5"/>
  <c r="N63" i="5"/>
  <c r="N43" i="5"/>
  <c r="O30" i="5"/>
  <c r="O18" i="5"/>
  <c r="O117" i="5"/>
  <c r="N85" i="5"/>
  <c r="O70" i="5"/>
  <c r="N54" i="5"/>
  <c r="N45" i="5"/>
  <c r="N34" i="5"/>
  <c r="O56" i="5"/>
  <c r="N47" i="5"/>
  <c r="O316" i="5"/>
  <c r="N303" i="5"/>
  <c r="N223" i="5"/>
  <c r="O183" i="5"/>
  <c r="N167" i="5"/>
  <c r="O164" i="5"/>
  <c r="N158" i="5"/>
  <c r="O134" i="5"/>
  <c r="N111" i="5"/>
  <c r="N75" i="5"/>
  <c r="N30" i="5"/>
  <c r="N18" i="5"/>
  <c r="O32" i="5"/>
  <c r="O13" i="5"/>
  <c r="N316" i="5"/>
  <c r="O235" i="5"/>
  <c r="N183" i="5"/>
  <c r="O180" i="5"/>
  <c r="N164" i="5"/>
  <c r="N134" i="5"/>
  <c r="O47" i="5"/>
  <c r="O282" i="5"/>
  <c r="N241" i="5"/>
  <c r="N219" i="5"/>
  <c r="O151" i="5"/>
  <c r="O148" i="5"/>
  <c r="O128" i="5"/>
  <c r="N56" i="5"/>
  <c r="O295" i="5"/>
  <c r="O286" i="5"/>
  <c r="O257" i="5"/>
  <c r="O254" i="5"/>
  <c r="O244" i="5"/>
  <c r="N235" i="5"/>
  <c r="O229" i="5"/>
  <c r="O194" i="5"/>
  <c r="N180" i="5"/>
  <c r="O173" i="5"/>
  <c r="N117" i="5"/>
  <c r="O95" i="5"/>
  <c r="N13" i="5"/>
  <c r="N36" i="5"/>
  <c r="O197" i="5"/>
  <c r="N346" i="5"/>
  <c r="O326" i="5"/>
  <c r="O298" i="5"/>
  <c r="O290" i="5"/>
  <c r="N286" i="5"/>
  <c r="N257" i="5"/>
  <c r="N254" i="5"/>
  <c r="O250" i="5"/>
  <c r="N244" i="5"/>
  <c r="N229" i="5"/>
  <c r="N173" i="5"/>
  <c r="N125" i="5"/>
  <c r="O105" i="5"/>
  <c r="N95" i="5"/>
  <c r="N80" i="5"/>
  <c r="N65" i="5"/>
  <c r="N331" i="5"/>
  <c r="N298" i="5"/>
  <c r="N267" i="5"/>
  <c r="O260" i="5"/>
  <c r="N250" i="5"/>
  <c r="O241" i="5"/>
  <c r="O219" i="5"/>
  <c r="N207" i="5"/>
  <c r="N105" i="5"/>
  <c r="N260" i="5"/>
  <c r="O238" i="5"/>
  <c r="N216" i="5"/>
  <c r="N210" i="5"/>
  <c r="N154" i="5"/>
  <c r="O122" i="5"/>
  <c r="N92" i="5"/>
  <c r="N87" i="5"/>
  <c r="O49" i="5"/>
  <c r="O16" i="5"/>
  <c r="N11" i="5"/>
  <c r="O340" i="5"/>
  <c r="O285" i="5"/>
  <c r="N270" i="5"/>
  <c r="N263" i="5"/>
  <c r="N253" i="5"/>
  <c r="O200" i="5"/>
  <c r="O160" i="5"/>
  <c r="O145" i="5"/>
  <c r="N122" i="5"/>
  <c r="O82" i="5"/>
  <c r="N72" i="5"/>
  <c r="O58" i="5"/>
  <c r="N49" i="5"/>
  <c r="O40" i="5"/>
  <c r="N16" i="5"/>
  <c r="O365" i="5"/>
  <c r="N306" i="5"/>
  <c r="O293" i="5"/>
  <c r="O289" i="5"/>
  <c r="O189" i="5"/>
  <c r="O169" i="5"/>
  <c r="N166" i="5"/>
  <c r="O127" i="5"/>
  <c r="M26" i="5"/>
  <c r="M39" i="5"/>
  <c r="N44" i="5"/>
  <c r="J55" i="5"/>
  <c r="K58" i="5"/>
  <c r="L68" i="5"/>
  <c r="K71" i="5"/>
  <c r="J106" i="5"/>
  <c r="N113" i="5"/>
  <c r="J130" i="5"/>
  <c r="L150" i="5"/>
  <c r="S164" i="5"/>
  <c r="J168" i="5"/>
  <c r="K176" i="5"/>
  <c r="R192" i="5"/>
  <c r="S212" i="5"/>
  <c r="L238" i="5"/>
  <c r="J319" i="5"/>
  <c r="M337" i="5"/>
  <c r="J354" i="5"/>
  <c r="J133" i="5"/>
  <c r="K168" i="5"/>
  <c r="K319" i="5"/>
  <c r="L39" i="5"/>
  <c r="K150" i="5"/>
  <c r="L47" i="5"/>
  <c r="S4" i="5"/>
  <c r="L10" i="5"/>
  <c r="O39" i="5"/>
  <c r="M58" i="5"/>
  <c r="M71" i="5"/>
  <c r="R147" i="5"/>
  <c r="S176" i="5"/>
  <c r="R180" i="5"/>
  <c r="J185" i="5"/>
  <c r="N197" i="5"/>
  <c r="K201" i="5"/>
  <c r="R223" i="5"/>
  <c r="K234" i="5"/>
  <c r="K249" i="5"/>
  <c r="R265" i="5"/>
  <c r="R348" i="5"/>
  <c r="R360" i="5"/>
  <c r="M10" i="5"/>
  <c r="K12" i="5"/>
  <c r="J14" i="5"/>
  <c r="K31" i="5"/>
  <c r="J37" i="5"/>
  <c r="N50" i="5"/>
  <c r="N55" i="5"/>
  <c r="N58" i="5"/>
  <c r="N71" i="5"/>
  <c r="K74" i="5"/>
  <c r="K80" i="5"/>
  <c r="L83" i="5"/>
  <c r="L94" i="5"/>
  <c r="N97" i="5"/>
  <c r="N103" i="5"/>
  <c r="M106" i="5"/>
  <c r="S117" i="5"/>
  <c r="K124" i="5"/>
  <c r="M130" i="5"/>
  <c r="O133" i="5"/>
  <c r="S147" i="5"/>
  <c r="O150" i="5"/>
  <c r="J154" i="5"/>
  <c r="J172" i="5"/>
  <c r="S180" i="5"/>
  <c r="K185" i="5"/>
  <c r="L201" i="5"/>
  <c r="O205" i="5"/>
  <c r="J209" i="5"/>
  <c r="S223" i="5"/>
  <c r="J227" i="5"/>
  <c r="L249" i="5"/>
  <c r="S308" i="5"/>
  <c r="N343" i="5"/>
  <c r="M150" i="5"/>
  <c r="S355" i="5"/>
  <c r="S362" i="5"/>
  <c r="S346" i="5"/>
  <c r="S330" i="5"/>
  <c r="R357" i="5"/>
  <c r="R355" i="5"/>
  <c r="S353" i="5"/>
  <c r="R353" i="5"/>
  <c r="S340" i="5"/>
  <c r="S329" i="5"/>
  <c r="S318" i="5"/>
  <c r="S351" i="5"/>
  <c r="R340" i="5"/>
  <c r="R329" i="5"/>
  <c r="R318" i="5"/>
  <c r="S309" i="5"/>
  <c r="R293" i="5"/>
  <c r="R309" i="5"/>
  <c r="S300" i="5"/>
  <c r="R300" i="5"/>
  <c r="S361" i="5"/>
  <c r="S356" i="5"/>
  <c r="R342" i="5"/>
  <c r="R328" i="5"/>
  <c r="R278" i="5"/>
  <c r="R361" i="5"/>
  <c r="R356" i="5"/>
  <c r="S335" i="5"/>
  <c r="S321" i="5"/>
  <c r="S285" i="5"/>
  <c r="R335" i="5"/>
  <c r="R321" i="5"/>
  <c r="R285" i="5"/>
  <c r="R269" i="5"/>
  <c r="S344" i="5"/>
  <c r="S276" i="5"/>
  <c r="S357" i="5"/>
  <c r="R346" i="5"/>
  <c r="S338" i="5"/>
  <c r="R330" i="5"/>
  <c r="S294" i="5"/>
  <c r="S266" i="5"/>
  <c r="S250" i="5"/>
  <c r="S234" i="5"/>
  <c r="S218" i="5"/>
  <c r="S202" i="5"/>
  <c r="S186" i="5"/>
  <c r="S170" i="5"/>
  <c r="S154" i="5"/>
  <c r="S138" i="5"/>
  <c r="S122" i="5"/>
  <c r="S106" i="5"/>
  <c r="R338" i="5"/>
  <c r="S333" i="5"/>
  <c r="S312" i="5"/>
  <c r="S303" i="5"/>
  <c r="R294" i="5"/>
  <c r="R266" i="5"/>
  <c r="R250" i="5"/>
  <c r="R234" i="5"/>
  <c r="R218" i="5"/>
  <c r="R202" i="5"/>
  <c r="R186" i="5"/>
  <c r="R170" i="5"/>
  <c r="R154" i="5"/>
  <c r="R138" i="5"/>
  <c r="R122" i="5"/>
  <c r="R106" i="5"/>
  <c r="R333" i="5"/>
  <c r="S317" i="5"/>
  <c r="R312" i="5"/>
  <c r="R303" i="5"/>
  <c r="S257" i="5"/>
  <c r="S241" i="5"/>
  <c r="S225" i="5"/>
  <c r="S209" i="5"/>
  <c r="S193" i="5"/>
  <c r="S177" i="5"/>
  <c r="S161" i="5"/>
  <c r="S145" i="5"/>
  <c r="S129" i="5"/>
  <c r="S113" i="5"/>
  <c r="S354" i="5"/>
  <c r="S322" i="5"/>
  <c r="R317" i="5"/>
  <c r="S296" i="5"/>
  <c r="R257" i="5"/>
  <c r="R241" i="5"/>
  <c r="R225" i="5"/>
  <c r="R209" i="5"/>
  <c r="R193" i="5"/>
  <c r="R177" i="5"/>
  <c r="R161" i="5"/>
  <c r="S364" i="5"/>
  <c r="R345" i="5"/>
  <c r="S342" i="5"/>
  <c r="R339" i="5"/>
  <c r="S289" i="5"/>
  <c r="S282" i="5"/>
  <c r="S275" i="5"/>
  <c r="R175" i="5"/>
  <c r="R173" i="5"/>
  <c r="R171" i="5"/>
  <c r="R169" i="5"/>
  <c r="R167" i="5"/>
  <c r="R165" i="5"/>
  <c r="R163" i="5"/>
  <c r="R131" i="5"/>
  <c r="R125" i="5"/>
  <c r="S123" i="5"/>
  <c r="R100" i="5"/>
  <c r="R84" i="5"/>
  <c r="R68" i="5"/>
  <c r="R364" i="5"/>
  <c r="R354" i="5"/>
  <c r="R289" i="5"/>
  <c r="R282" i="5"/>
  <c r="R275" i="5"/>
  <c r="S248" i="5"/>
  <c r="S246" i="5"/>
  <c r="S244" i="5"/>
  <c r="S242" i="5"/>
  <c r="S240" i="5"/>
  <c r="S238" i="5"/>
  <c r="S236" i="5"/>
  <c r="R123" i="5"/>
  <c r="S121" i="5"/>
  <c r="S91" i="5"/>
  <c r="S75" i="5"/>
  <c r="S315" i="5"/>
  <c r="R248" i="5"/>
  <c r="R246" i="5"/>
  <c r="R244" i="5"/>
  <c r="R242" i="5"/>
  <c r="R240" i="5"/>
  <c r="R238" i="5"/>
  <c r="R236" i="5"/>
  <c r="R315" i="5"/>
  <c r="S304" i="5"/>
  <c r="S277" i="5"/>
  <c r="R325" i="5"/>
  <c r="R270" i="5"/>
  <c r="R263" i="5"/>
  <c r="R249" i="5"/>
  <c r="S224" i="5"/>
  <c r="R215" i="5"/>
  <c r="S197" i="5"/>
  <c r="S148" i="5"/>
  <c r="S125" i="5"/>
  <c r="S87" i="5"/>
  <c r="S70" i="5"/>
  <c r="S52" i="5"/>
  <c r="S36" i="5"/>
  <c r="S297" i="5"/>
  <c r="S258" i="5"/>
  <c r="S235" i="5"/>
  <c r="R224" i="5"/>
  <c r="S206" i="5"/>
  <c r="R197" i="5"/>
  <c r="S179" i="5"/>
  <c r="R148" i="5"/>
  <c r="S127" i="5"/>
  <c r="R87" i="5"/>
  <c r="R70" i="5"/>
  <c r="R297" i="5"/>
  <c r="S288" i="5"/>
  <c r="R258" i="5"/>
  <c r="R235" i="5"/>
  <c r="S217" i="5"/>
  <c r="R206" i="5"/>
  <c r="S188" i="5"/>
  <c r="R179" i="5"/>
  <c r="S150" i="5"/>
  <c r="R127" i="5"/>
  <c r="S104" i="5"/>
  <c r="S85" i="5"/>
  <c r="S68" i="5"/>
  <c r="S59" i="5"/>
  <c r="S43" i="5"/>
  <c r="S363" i="5"/>
  <c r="S349" i="5"/>
  <c r="S314" i="5"/>
  <c r="R288" i="5"/>
  <c r="S265" i="5"/>
  <c r="S251" i="5"/>
  <c r="S226" i="5"/>
  <c r="R217" i="5"/>
  <c r="S199" i="5"/>
  <c r="R188" i="5"/>
  <c r="R349" i="5"/>
  <c r="R341" i="5"/>
  <c r="S290" i="5"/>
  <c r="R287" i="5"/>
  <c r="S278" i="5"/>
  <c r="R253" i="5"/>
  <c r="S237" i="5"/>
  <c r="S232" i="5"/>
  <c r="R191" i="5"/>
  <c r="S168" i="5"/>
  <c r="S151" i="5"/>
  <c r="R130" i="5"/>
  <c r="S116" i="5"/>
  <c r="S94" i="5"/>
  <c r="R92" i="5"/>
  <c r="S71" i="5"/>
  <c r="R69" i="5"/>
  <c r="R65" i="5"/>
  <c r="S63" i="5"/>
  <c r="S44" i="5"/>
  <c r="R31" i="5"/>
  <c r="V11" i="5"/>
  <c r="W5" i="5"/>
  <c r="S365" i="5"/>
  <c r="R296" i="5"/>
  <c r="R290" i="5"/>
  <c r="S269" i="5"/>
  <c r="R237" i="5"/>
  <c r="R232" i="5"/>
  <c r="S227" i="5"/>
  <c r="S222" i="5"/>
  <c r="S219" i="5"/>
  <c r="S214" i="5"/>
  <c r="R168" i="5"/>
  <c r="S163" i="5"/>
  <c r="S158" i="5"/>
  <c r="R151" i="5"/>
  <c r="R116" i="5"/>
  <c r="S109" i="5"/>
  <c r="S96" i="5"/>
  <c r="R94" i="5"/>
  <c r="S73" i="5"/>
  <c r="R71" i="5"/>
  <c r="R63" i="5"/>
  <c r="R44" i="5"/>
  <c r="S20" i="5"/>
  <c r="S17" i="5"/>
  <c r="S325" i="5"/>
  <c r="R310" i="5"/>
  <c r="S293" i="5"/>
  <c r="S261" i="5"/>
  <c r="R204" i="5"/>
  <c r="R201" i="5"/>
  <c r="R196" i="5"/>
  <c r="S183" i="5"/>
  <c r="S173" i="5"/>
  <c r="R146" i="5"/>
  <c r="R139" i="5"/>
  <c r="S132" i="5"/>
  <c r="R98" i="5"/>
  <c r="R75" i="5"/>
  <c r="R61" i="5"/>
  <c r="R59" i="5"/>
  <c r="R42" i="5"/>
  <c r="R29" i="5"/>
  <c r="R14" i="5"/>
  <c r="R11" i="5"/>
  <c r="S5" i="5"/>
  <c r="R365" i="5"/>
  <c r="S310" i="5"/>
  <c r="R227" i="5"/>
  <c r="R222" i="5"/>
  <c r="R219" i="5"/>
  <c r="R214" i="5"/>
  <c r="S204" i="5"/>
  <c r="S201" i="5"/>
  <c r="S196" i="5"/>
  <c r="R158" i="5"/>
  <c r="S146" i="5"/>
  <c r="S139" i="5"/>
  <c r="R109" i="5"/>
  <c r="S98" i="5"/>
  <c r="R96" i="5"/>
  <c r="R73" i="5"/>
  <c r="S61" i="5"/>
  <c r="S42" i="5"/>
  <c r="S29" i="5"/>
  <c r="R20" i="5"/>
  <c r="R17" i="5"/>
  <c r="S14" i="5"/>
  <c r="S11" i="5"/>
  <c r="S245" i="5"/>
  <c r="S359" i="5"/>
  <c r="S347" i="5"/>
  <c r="S343" i="5"/>
  <c r="S327" i="5"/>
  <c r="S323" i="5"/>
  <c r="R281" i="5"/>
  <c r="S259" i="5"/>
  <c r="S243" i="5"/>
  <c r="R220" i="5"/>
  <c r="R212" i="5"/>
  <c r="S194" i="5"/>
  <c r="S149" i="5"/>
  <c r="R142" i="5"/>
  <c r="R135" i="5"/>
  <c r="S128" i="5"/>
  <c r="S84" i="5"/>
  <c r="S334" i="5"/>
  <c r="S184" i="5"/>
  <c r="R181" i="5"/>
  <c r="S178" i="5"/>
  <c r="R155" i="5"/>
  <c r="R136" i="5"/>
  <c r="S120" i="5"/>
  <c r="R115" i="5"/>
  <c r="R107" i="5"/>
  <c r="S97" i="5"/>
  <c r="R57" i="5"/>
  <c r="R334" i="5"/>
  <c r="S299" i="5"/>
  <c r="R184" i="5"/>
  <c r="R178" i="5"/>
  <c r="S172" i="5"/>
  <c r="R120" i="5"/>
  <c r="R343" i="5"/>
  <c r="S339" i="5"/>
  <c r="S307" i="5"/>
  <c r="R299" i="5"/>
  <c r="S255" i="5"/>
  <c r="S175" i="5"/>
  <c r="R172" i="5"/>
  <c r="S144" i="5"/>
  <c r="S141" i="5"/>
  <c r="R104" i="5"/>
  <c r="R362" i="5"/>
  <c r="R307" i="5"/>
  <c r="S264" i="5"/>
  <c r="R255" i="5"/>
  <c r="S252" i="5"/>
  <c r="S228" i="5"/>
  <c r="S166" i="5"/>
  <c r="S160" i="5"/>
  <c r="R144" i="5"/>
  <c r="R141" i="5"/>
  <c r="R128" i="5"/>
  <c r="S112" i="5"/>
  <c r="S324" i="5"/>
  <c r="S311" i="5"/>
  <c r="S284" i="5"/>
  <c r="R264" i="5"/>
  <c r="R252" i="5"/>
  <c r="S231" i="5"/>
  <c r="R228" i="5"/>
  <c r="S216" i="5"/>
  <c r="S169" i="5"/>
  <c r="R166" i="5"/>
  <c r="R160" i="5"/>
  <c r="R112" i="5"/>
  <c r="S298" i="5"/>
  <c r="R295" i="5"/>
  <c r="S286" i="5"/>
  <c r="R271" i="5"/>
  <c r="R254" i="5"/>
  <c r="R229" i="5"/>
  <c r="R194" i="5"/>
  <c r="R140" i="5"/>
  <c r="S108" i="5"/>
  <c r="R95" i="5"/>
  <c r="R45" i="5"/>
  <c r="S34" i="5"/>
  <c r="R105" i="5"/>
  <c r="R90" i="5"/>
  <c r="R80" i="5"/>
  <c r="R36" i="5"/>
  <c r="S38" i="5"/>
  <c r="S58" i="5"/>
  <c r="R320" i="5"/>
  <c r="R311" i="5"/>
  <c r="R200" i="5"/>
  <c r="S82" i="5"/>
  <c r="R58" i="5"/>
  <c r="S40" i="5"/>
  <c r="S25" i="5"/>
  <c r="R351" i="5"/>
  <c r="S326" i="5"/>
  <c r="R298" i="5"/>
  <c r="R286" i="5"/>
  <c r="S267" i="5"/>
  <c r="S260" i="5"/>
  <c r="S220" i="5"/>
  <c r="S207" i="5"/>
  <c r="S137" i="5"/>
  <c r="R108" i="5"/>
  <c r="S105" i="5"/>
  <c r="S90" i="5"/>
  <c r="S80" i="5"/>
  <c r="S56" i="5"/>
  <c r="S47" i="5"/>
  <c r="R34" i="5"/>
  <c r="R56" i="5"/>
  <c r="R47" i="5"/>
  <c r="S203" i="5"/>
  <c r="S341" i="5"/>
  <c r="R326" i="5"/>
  <c r="R267" i="5"/>
  <c r="R260" i="5"/>
  <c r="R207" i="5"/>
  <c r="R137" i="5"/>
  <c r="S49" i="5"/>
  <c r="S16" i="5"/>
  <c r="R49" i="5"/>
  <c r="R38" i="5"/>
  <c r="S302" i="5"/>
  <c r="S213" i="5"/>
  <c r="R145" i="5"/>
  <c r="S336" i="5"/>
  <c r="S331" i="5"/>
  <c r="S210" i="5"/>
  <c r="S190" i="5"/>
  <c r="S131" i="5"/>
  <c r="S65" i="5"/>
  <c r="W11" i="5"/>
  <c r="R336" i="5"/>
  <c r="R331" i="5"/>
  <c r="S274" i="5"/>
  <c r="R216" i="5"/>
  <c r="R210" i="5"/>
  <c r="R190" i="5"/>
  <c r="S102" i="5"/>
  <c r="S77" i="5"/>
  <c r="S320" i="5"/>
  <c r="R274" i="5"/>
  <c r="S200" i="5"/>
  <c r="R102" i="5"/>
  <c r="R77" i="5"/>
  <c r="R16" i="5"/>
  <c r="R306" i="5"/>
  <c r="S270" i="5"/>
  <c r="S263" i="5"/>
  <c r="S253" i="5"/>
  <c r="R247" i="5"/>
  <c r="R176" i="5"/>
  <c r="S157" i="5"/>
  <c r="S119" i="5"/>
  <c r="R72" i="5"/>
  <c r="S67" i="5"/>
  <c r="S60" i="5"/>
  <c r="S51" i="5"/>
  <c r="R27" i="5"/>
  <c r="R23" i="5"/>
  <c r="R21" i="5"/>
  <c r="V19" i="5"/>
  <c r="S360" i="5"/>
  <c r="S350" i="5"/>
  <c r="S345" i="5"/>
  <c r="S189" i="5"/>
  <c r="R157" i="5"/>
  <c r="R119" i="5"/>
  <c r="R67" i="5"/>
  <c r="R60" i="5"/>
  <c r="R51" i="5"/>
  <c r="R344" i="5"/>
  <c r="R324" i="5"/>
  <c r="S319" i="5"/>
  <c r="S281" i="5"/>
  <c r="R182" i="5"/>
  <c r="R150" i="5"/>
  <c r="R133" i="5"/>
  <c r="R110" i="5"/>
  <c r="R352" i="5"/>
  <c r="J12" i="5"/>
  <c r="W15" i="5"/>
  <c r="O26" i="5"/>
  <c r="J31" i="5"/>
  <c r="L55" i="5"/>
  <c r="O68" i="5"/>
  <c r="K83" i="5"/>
  <c r="K94" i="5"/>
  <c r="M97" i="5"/>
  <c r="M103" i="5"/>
  <c r="L106" i="5"/>
  <c r="R113" i="5"/>
  <c r="R117" i="5"/>
  <c r="J124" i="5"/>
  <c r="L130" i="5"/>
  <c r="N133" i="5"/>
  <c r="N150" i="5"/>
  <c r="R308" i="5"/>
  <c r="L319" i="5"/>
  <c r="S337" i="5"/>
  <c r="N10" i="5"/>
  <c r="L12" i="5"/>
  <c r="K14" i="5"/>
  <c r="L31" i="5"/>
  <c r="K37" i="5"/>
  <c r="J42" i="5"/>
  <c r="O50" i="5"/>
  <c r="O55" i="5"/>
  <c r="O71" i="5"/>
  <c r="L74" i="5"/>
  <c r="M83" i="5"/>
  <c r="M94" i="5"/>
  <c r="R97" i="5"/>
  <c r="N106" i="5"/>
  <c r="O110" i="5"/>
  <c r="L124" i="5"/>
  <c r="J127" i="5"/>
  <c r="N130" i="5"/>
  <c r="S133" i="5"/>
  <c r="L154" i="5"/>
  <c r="K172" i="5"/>
  <c r="L185" i="5"/>
  <c r="M201" i="5"/>
  <c r="K209" i="5"/>
  <c r="O216" i="5"/>
  <c r="K227" i="5"/>
  <c r="J231" i="5"/>
  <c r="M249" i="5"/>
  <c r="J253" i="5"/>
  <c r="K262" i="5"/>
  <c r="K274" i="5"/>
  <c r="N283" i="5"/>
  <c r="K293" i="5"/>
  <c r="L298" i="5"/>
  <c r="M304" i="5"/>
  <c r="R319" i="5"/>
  <c r="O343" i="5"/>
  <c r="J361" i="5"/>
  <c r="J74" i="5"/>
  <c r="M12" i="5"/>
  <c r="L14" i="5"/>
  <c r="R26" i="5"/>
  <c r="N31" i="5"/>
  <c r="L37" i="5"/>
  <c r="R39" i="5"/>
  <c r="K42" i="5"/>
  <c r="O63" i="5"/>
  <c r="J66" i="5"/>
  <c r="J77" i="5"/>
  <c r="N83" i="5"/>
  <c r="R86" i="5"/>
  <c r="N94" i="5"/>
  <c r="O106" i="5"/>
  <c r="K127" i="5"/>
  <c r="S130" i="5"/>
  <c r="O154" i="5"/>
  <c r="M185" i="5"/>
  <c r="N201" i="5"/>
  <c r="L209" i="5"/>
  <c r="L227" i="5"/>
  <c r="O231" i="5"/>
  <c r="J242" i="5"/>
  <c r="N249" i="5"/>
  <c r="L253" i="5"/>
  <c r="L262" i="5"/>
  <c r="O283" i="5"/>
  <c r="L293" i="5"/>
  <c r="N304" i="5"/>
  <c r="K39" i="5"/>
  <c r="J150" i="5"/>
  <c r="K188" i="5"/>
  <c r="J219" i="5"/>
  <c r="J58" i="5"/>
  <c r="L113" i="5"/>
  <c r="L58" i="5"/>
  <c r="J234" i="5"/>
  <c r="M14" i="5"/>
  <c r="L66" i="5"/>
  <c r="K169" i="5"/>
  <c r="N185" i="5"/>
  <c r="O193" i="5"/>
  <c r="R205" i="5"/>
  <c r="M209" i="5"/>
  <c r="K242" i="5"/>
  <c r="S249" i="5"/>
  <c r="M253" i="5"/>
  <c r="M262" i="5"/>
  <c r="L279" i="5"/>
  <c r="M293" i="5"/>
  <c r="M309" i="5"/>
  <c r="K314" i="5"/>
  <c r="L332" i="5"/>
  <c r="J338" i="5"/>
  <c r="L42" i="5"/>
  <c r="N14" i="5"/>
  <c r="N37" i="5"/>
  <c r="N77" i="5"/>
  <c r="S103" i="5"/>
  <c r="L169" i="5"/>
  <c r="O185" i="5"/>
  <c r="R213" i="5"/>
  <c r="L242" i="5"/>
  <c r="J246" i="5"/>
  <c r="N262" i="5"/>
  <c r="M279" i="5"/>
  <c r="N293" i="5"/>
  <c r="O299" i="5"/>
  <c r="N309" i="5"/>
  <c r="L314" i="5"/>
  <c r="M332" i="5"/>
  <c r="K338" i="5"/>
  <c r="J350" i="5"/>
  <c r="M68" i="5"/>
  <c r="O354" i="5"/>
  <c r="N12" i="5"/>
  <c r="M66" i="5"/>
  <c r="S10" i="5"/>
  <c r="O14" i="5"/>
  <c r="J22" i="5"/>
  <c r="O24" i="5"/>
  <c r="O37" i="5"/>
  <c r="N42" i="5"/>
  <c r="S50" i="5"/>
  <c r="J61" i="5"/>
  <c r="N66" i="5"/>
  <c r="S74" i="5"/>
  <c r="K89" i="5"/>
  <c r="R114" i="5"/>
  <c r="S124" i="5"/>
  <c r="N127" i="5"/>
  <c r="J141" i="5"/>
  <c r="L151" i="5"/>
  <c r="J162" i="5"/>
  <c r="M169" i="5"/>
  <c r="N189" i="5"/>
  <c r="K198" i="5"/>
  <c r="J224" i="5"/>
  <c r="K246" i="5"/>
  <c r="J258" i="5"/>
  <c r="O262" i="5"/>
  <c r="J266" i="5"/>
  <c r="N279" i="5"/>
  <c r="R283" i="5"/>
  <c r="R304" i="5"/>
  <c r="O309" i="5"/>
  <c r="M314" i="5"/>
  <c r="N332" i="5"/>
  <c r="L338" i="5"/>
  <c r="L350" i="5"/>
  <c r="J180" i="5"/>
  <c r="O83" i="5"/>
  <c r="K16" i="5"/>
  <c r="K22" i="5"/>
  <c r="J29" i="5"/>
  <c r="J53" i="5"/>
  <c r="K61" i="5"/>
  <c r="R83" i="5"/>
  <c r="L89" i="5"/>
  <c r="J92" i="5"/>
  <c r="S100" i="5"/>
  <c r="S114" i="5"/>
  <c r="K141" i="5"/>
  <c r="K162" i="5"/>
  <c r="N165" i="5"/>
  <c r="N169" i="5"/>
  <c r="K173" i="5"/>
  <c r="L198" i="5"/>
  <c r="K202" i="5"/>
  <c r="N217" i="5"/>
  <c r="K224" i="5"/>
  <c r="J239" i="5"/>
  <c r="L246" i="5"/>
  <c r="K258" i="5"/>
  <c r="K266" i="5"/>
  <c r="O279" i="5"/>
  <c r="S283" i="5"/>
  <c r="N314" i="5"/>
  <c r="M338" i="5"/>
  <c r="J344" i="5"/>
  <c r="O350" i="5"/>
  <c r="M219" i="5"/>
  <c r="L71" i="5"/>
  <c r="K130" i="5"/>
  <c r="J355" i="5"/>
  <c r="L16" i="5"/>
  <c r="L22" i="5"/>
  <c r="K29" i="5"/>
  <c r="S45" i="5"/>
  <c r="J48" i="5"/>
  <c r="K53" i="5"/>
  <c r="J69" i="5"/>
  <c r="J81" i="5"/>
  <c r="S83" i="5"/>
  <c r="M89" i="5"/>
  <c r="K92" i="5"/>
  <c r="K118" i="5"/>
  <c r="K138" i="5"/>
  <c r="N141" i="5"/>
  <c r="L162" i="5"/>
  <c r="O165" i="5"/>
  <c r="N177" i="5"/>
  <c r="R185" i="5"/>
  <c r="R189" i="5"/>
  <c r="M198" i="5"/>
  <c r="O217" i="5"/>
  <c r="L224" i="5"/>
  <c r="K239" i="5"/>
  <c r="M246" i="5"/>
  <c r="S254" i="5"/>
  <c r="L258" i="5"/>
  <c r="J289" i="5"/>
  <c r="J305" i="5"/>
  <c r="N338" i="5"/>
  <c r="K344" i="5"/>
  <c r="K359" i="5"/>
  <c r="J359" i="5"/>
  <c r="K350" i="5"/>
  <c r="K334" i="5"/>
  <c r="K346" i="5"/>
  <c r="K335" i="5"/>
  <c r="K324" i="5"/>
  <c r="J346" i="5"/>
  <c r="J335" i="5"/>
  <c r="J324" i="5"/>
  <c r="K364" i="5"/>
  <c r="J364" i="5"/>
  <c r="K341" i="5"/>
  <c r="K339" i="5"/>
  <c r="K337" i="5"/>
  <c r="K315" i="5"/>
  <c r="J297" i="5"/>
  <c r="K349" i="5"/>
  <c r="K347" i="5"/>
  <c r="K345" i="5"/>
  <c r="K343" i="5"/>
  <c r="J341" i="5"/>
  <c r="J339" i="5"/>
  <c r="J337" i="5"/>
  <c r="J315" i="5"/>
  <c r="K304" i="5"/>
  <c r="K351" i="5"/>
  <c r="J349" i="5"/>
  <c r="J347" i="5"/>
  <c r="J345" i="5"/>
  <c r="J343" i="5"/>
  <c r="K313" i="5"/>
  <c r="J304" i="5"/>
  <c r="K340" i="5"/>
  <c r="J299" i="5"/>
  <c r="K297" i="5"/>
  <c r="J293" i="5"/>
  <c r="J282" i="5"/>
  <c r="J340" i="5"/>
  <c r="K291" i="5"/>
  <c r="K333" i="5"/>
  <c r="K317" i="5"/>
  <c r="J291" i="5"/>
  <c r="J273" i="5"/>
  <c r="K354" i="5"/>
  <c r="J333" i="5"/>
  <c r="K326" i="5"/>
  <c r="J317" i="5"/>
  <c r="K289" i="5"/>
  <c r="K280" i="5"/>
  <c r="J363" i="5"/>
  <c r="K336" i="5"/>
  <c r="J328" i="5"/>
  <c r="K320" i="5"/>
  <c r="K288" i="5"/>
  <c r="J286" i="5"/>
  <c r="J284" i="5"/>
  <c r="K272" i="5"/>
  <c r="K254" i="5"/>
  <c r="K238" i="5"/>
  <c r="K222" i="5"/>
  <c r="K206" i="5"/>
  <c r="K190" i="5"/>
  <c r="K174" i="5"/>
  <c r="K158" i="5"/>
  <c r="K142" i="5"/>
  <c r="K126" i="5"/>
  <c r="K110" i="5"/>
  <c r="J336" i="5"/>
  <c r="J320" i="5"/>
  <c r="K308" i="5"/>
  <c r="J288" i="5"/>
  <c r="J272" i="5"/>
  <c r="J254" i="5"/>
  <c r="J238" i="5"/>
  <c r="J222" i="5"/>
  <c r="J206" i="5"/>
  <c r="J190" i="5"/>
  <c r="J174" i="5"/>
  <c r="J158" i="5"/>
  <c r="J142" i="5"/>
  <c r="J126" i="5"/>
  <c r="J110" i="5"/>
  <c r="K357" i="5"/>
  <c r="K352" i="5"/>
  <c r="J308" i="5"/>
  <c r="K270" i="5"/>
  <c r="K261" i="5"/>
  <c r="K245" i="5"/>
  <c r="K229" i="5"/>
  <c r="K213" i="5"/>
  <c r="K197" i="5"/>
  <c r="K181" i="5"/>
  <c r="K165" i="5"/>
  <c r="K149" i="5"/>
  <c r="K133" i="5"/>
  <c r="K117" i="5"/>
  <c r="J357" i="5"/>
  <c r="J352" i="5"/>
  <c r="K299" i="5"/>
  <c r="K290" i="5"/>
  <c r="J270" i="5"/>
  <c r="J261" i="5"/>
  <c r="J245" i="5"/>
  <c r="J229" i="5"/>
  <c r="J213" i="5"/>
  <c r="J197" i="5"/>
  <c r="J181" i="5"/>
  <c r="J165" i="5"/>
  <c r="J149" i="5"/>
  <c r="J358" i="5"/>
  <c r="K330" i="5"/>
  <c r="J287" i="5"/>
  <c r="K269" i="5"/>
  <c r="J267" i="5"/>
  <c r="J265" i="5"/>
  <c r="J263" i="5"/>
  <c r="J147" i="5"/>
  <c r="K145" i="5"/>
  <c r="J104" i="5"/>
  <c r="J88" i="5"/>
  <c r="J72" i="5"/>
  <c r="J351" i="5"/>
  <c r="K342" i="5"/>
  <c r="J330" i="5"/>
  <c r="K318" i="5"/>
  <c r="K302" i="5"/>
  <c r="J280" i="5"/>
  <c r="K271" i="5"/>
  <c r="J269" i="5"/>
  <c r="K220" i="5"/>
  <c r="K218" i="5"/>
  <c r="K216" i="5"/>
  <c r="K214" i="5"/>
  <c r="K212" i="5"/>
  <c r="K210" i="5"/>
  <c r="K208" i="5"/>
  <c r="J145" i="5"/>
  <c r="K143" i="5"/>
  <c r="K95" i="5"/>
  <c r="K79" i="5"/>
  <c r="J342" i="5"/>
  <c r="K321" i="5"/>
  <c r="J318" i="5"/>
  <c r="J302" i="5"/>
  <c r="J271" i="5"/>
  <c r="J220" i="5"/>
  <c r="J218" i="5"/>
  <c r="J216" i="5"/>
  <c r="J214" i="5"/>
  <c r="J212" i="5"/>
  <c r="J210" i="5"/>
  <c r="J208" i="5"/>
  <c r="K327" i="5"/>
  <c r="J321" i="5"/>
  <c r="K332" i="5"/>
  <c r="J329" i="5"/>
  <c r="K309" i="5"/>
  <c r="K286" i="5"/>
  <c r="J202" i="5"/>
  <c r="K184" i="5"/>
  <c r="J175" i="5"/>
  <c r="K155" i="5"/>
  <c r="K140" i="5"/>
  <c r="J138" i="5"/>
  <c r="J117" i="5"/>
  <c r="K97" i="5"/>
  <c r="K78" i="5"/>
  <c r="K56" i="5"/>
  <c r="K40" i="5"/>
  <c r="K360" i="5"/>
  <c r="J332" i="5"/>
  <c r="J309" i="5"/>
  <c r="K294" i="5"/>
  <c r="K278" i="5"/>
  <c r="K240" i="5"/>
  <c r="K195" i="5"/>
  <c r="J184" i="5"/>
  <c r="K166" i="5"/>
  <c r="J155" i="5"/>
  <c r="J140" i="5"/>
  <c r="J97" i="5"/>
  <c r="J95" i="5"/>
  <c r="J78" i="5"/>
  <c r="J360" i="5"/>
  <c r="K325" i="5"/>
  <c r="K306" i="5"/>
  <c r="K303" i="5"/>
  <c r="K300" i="5"/>
  <c r="J294" i="5"/>
  <c r="K283" i="5"/>
  <c r="J278" i="5"/>
  <c r="J240" i="5"/>
  <c r="K204" i="5"/>
  <c r="J195" i="5"/>
  <c r="K177" i="5"/>
  <c r="J166" i="5"/>
  <c r="K157" i="5"/>
  <c r="K93" i="5"/>
  <c r="K76" i="5"/>
  <c r="K63" i="5"/>
  <c r="K47" i="5"/>
  <c r="J325" i="5"/>
  <c r="J306" i="5"/>
  <c r="J303" i="5"/>
  <c r="J300" i="5"/>
  <c r="J283" i="5"/>
  <c r="K247" i="5"/>
  <c r="K231" i="5"/>
  <c r="J204" i="5"/>
  <c r="K186" i="5"/>
  <c r="J177" i="5"/>
  <c r="J362" i="5"/>
  <c r="J314" i="5"/>
  <c r="K307" i="5"/>
  <c r="K275" i="5"/>
  <c r="J259" i="5"/>
  <c r="J251" i="5"/>
  <c r="J243" i="5"/>
  <c r="J207" i="5"/>
  <c r="K189" i="5"/>
  <c r="K156" i="5"/>
  <c r="K135" i="5"/>
  <c r="K112" i="5"/>
  <c r="J103" i="5"/>
  <c r="K82" i="5"/>
  <c r="J80" i="5"/>
  <c r="K52" i="5"/>
  <c r="J16" i="5"/>
  <c r="J13" i="5"/>
  <c r="K10" i="5"/>
  <c r="K7" i="5"/>
  <c r="K353" i="5"/>
  <c r="J307" i="5"/>
  <c r="J275" i="5"/>
  <c r="K264" i="5"/>
  <c r="K256" i="5"/>
  <c r="K248" i="5"/>
  <c r="K235" i="5"/>
  <c r="J189" i="5"/>
  <c r="K171" i="5"/>
  <c r="J156" i="5"/>
  <c r="J135" i="5"/>
  <c r="K121" i="5"/>
  <c r="J112" i="5"/>
  <c r="K105" i="5"/>
  <c r="K84" i="5"/>
  <c r="J82" i="5"/>
  <c r="J52" i="5"/>
  <c r="K35" i="5"/>
  <c r="K24" i="5"/>
  <c r="J10" i="5"/>
  <c r="J7" i="5"/>
  <c r="K4" i="5"/>
  <c r="K287" i="5"/>
  <c r="J281" i="5"/>
  <c r="J217" i="5"/>
  <c r="K199" i="5"/>
  <c r="K194" i="5"/>
  <c r="J163" i="5"/>
  <c r="K144" i="5"/>
  <c r="K128" i="5"/>
  <c r="J86" i="5"/>
  <c r="J353" i="5"/>
  <c r="K281" i="5"/>
  <c r="J264" i="5"/>
  <c r="J256" i="5"/>
  <c r="J248" i="5"/>
  <c r="J235" i="5"/>
  <c r="K217" i="5"/>
  <c r="J171" i="5"/>
  <c r="K163" i="5"/>
  <c r="J121" i="5"/>
  <c r="J105" i="5"/>
  <c r="K86" i="5"/>
  <c r="J84" i="5"/>
  <c r="K50" i="5"/>
  <c r="J35" i="5"/>
  <c r="J24" i="5"/>
  <c r="J50" i="5"/>
  <c r="K301" i="5"/>
  <c r="J276" i="5"/>
  <c r="J233" i="5"/>
  <c r="K215" i="5"/>
  <c r="J169" i="5"/>
  <c r="J164" i="5"/>
  <c r="K154" i="5"/>
  <c r="K348" i="5"/>
  <c r="K316" i="5"/>
  <c r="J262" i="5"/>
  <c r="K259" i="5"/>
  <c r="K223" i="5"/>
  <c r="K211" i="5"/>
  <c r="K164" i="5"/>
  <c r="K139" i="5"/>
  <c r="J134" i="5"/>
  <c r="K123" i="5"/>
  <c r="J118" i="5"/>
  <c r="J83" i="5"/>
  <c r="J71" i="5"/>
  <c r="J62" i="5"/>
  <c r="K15" i="5"/>
  <c r="J348" i="5"/>
  <c r="J316" i="5"/>
  <c r="K268" i="5"/>
  <c r="K265" i="5"/>
  <c r="J223" i="5"/>
  <c r="J211" i="5"/>
  <c r="J139" i="5"/>
  <c r="K131" i="5"/>
  <c r="J123" i="5"/>
  <c r="K292" i="5"/>
  <c r="J268" i="5"/>
  <c r="J199" i="5"/>
  <c r="K147" i="5"/>
  <c r="J131" i="5"/>
  <c r="K358" i="5"/>
  <c r="J292" i="5"/>
  <c r="K205" i="5"/>
  <c r="K193" i="5"/>
  <c r="J205" i="5"/>
  <c r="K196" i="5"/>
  <c r="J193" i="5"/>
  <c r="J144" i="5"/>
  <c r="K115" i="5"/>
  <c r="J107" i="5"/>
  <c r="K85" i="5"/>
  <c r="K73" i="5"/>
  <c r="K66" i="5"/>
  <c r="K51" i="5"/>
  <c r="K356" i="5"/>
  <c r="K312" i="5"/>
  <c r="K279" i="5"/>
  <c r="J201" i="5"/>
  <c r="J198" i="5"/>
  <c r="K161" i="5"/>
  <c r="K120" i="5"/>
  <c r="K103" i="5"/>
  <c r="K41" i="5"/>
  <c r="K26" i="5"/>
  <c r="J63" i="5"/>
  <c r="J28" i="5"/>
  <c r="J30" i="5"/>
  <c r="K361" i="5"/>
  <c r="J183" i="5"/>
  <c r="K180" i="5"/>
  <c r="J45" i="5"/>
  <c r="J32" i="5"/>
  <c r="K13" i="5"/>
  <c r="J356" i="5"/>
  <c r="J312" i="5"/>
  <c r="J279" i="5"/>
  <c r="K251" i="5"/>
  <c r="K232" i="5"/>
  <c r="K226" i="5"/>
  <c r="K187" i="5"/>
  <c r="J161" i="5"/>
  <c r="J143" i="5"/>
  <c r="J120" i="5"/>
  <c r="K114" i="5"/>
  <c r="J41" i="5"/>
  <c r="K28" i="5"/>
  <c r="J26" i="5"/>
  <c r="J114" i="5"/>
  <c r="J18" i="5"/>
  <c r="J232" i="5"/>
  <c r="J226" i="5"/>
  <c r="J187" i="5"/>
  <c r="K170" i="5"/>
  <c r="K134" i="5"/>
  <c r="J75" i="5"/>
  <c r="J70" i="5"/>
  <c r="J54" i="5"/>
  <c r="J108" i="5"/>
  <c r="K362" i="5"/>
  <c r="J170" i="5"/>
  <c r="K137" i="5"/>
  <c r="K100" i="5"/>
  <c r="K43" i="5"/>
  <c r="K30" i="5"/>
  <c r="J43" i="5"/>
  <c r="K295" i="5"/>
  <c r="J194" i="5"/>
  <c r="K167" i="5"/>
  <c r="J137" i="5"/>
  <c r="K111" i="5"/>
  <c r="J100" i="5"/>
  <c r="K90" i="5"/>
  <c r="K75" i="5"/>
  <c r="K70" i="5"/>
  <c r="K54" i="5"/>
  <c r="K18" i="5"/>
  <c r="J326" i="5"/>
  <c r="J295" i="5"/>
  <c r="J290" i="5"/>
  <c r="K183" i="5"/>
  <c r="J167" i="5"/>
  <c r="J111" i="5"/>
  <c r="K108" i="5"/>
  <c r="J90" i="5"/>
  <c r="J85" i="5"/>
  <c r="K45" i="5"/>
  <c r="K32" i="5"/>
  <c r="K331" i="5"/>
  <c r="K311" i="5"/>
  <c r="K298" i="5"/>
  <c r="J274" i="5"/>
  <c r="K267" i="5"/>
  <c r="J257" i="5"/>
  <c r="K250" i="5"/>
  <c r="J244" i="5"/>
  <c r="K207" i="5"/>
  <c r="J186" i="5"/>
  <c r="J173" i="5"/>
  <c r="K151" i="5"/>
  <c r="J125" i="5"/>
  <c r="J65" i="5"/>
  <c r="J47" i="5"/>
  <c r="K36" i="5"/>
  <c r="J34" i="5"/>
  <c r="K355" i="5"/>
  <c r="J331" i="5"/>
  <c r="J311" i="5"/>
  <c r="J298" i="5"/>
  <c r="K260" i="5"/>
  <c r="J250" i="5"/>
  <c r="K241" i="5"/>
  <c r="K219" i="5"/>
  <c r="J151" i="5"/>
  <c r="K102" i="5"/>
  <c r="J56" i="5"/>
  <c r="K38" i="5"/>
  <c r="J36" i="5"/>
  <c r="K277" i="5"/>
  <c r="K263" i="5"/>
  <c r="K253" i="5"/>
  <c r="J247" i="5"/>
  <c r="K228" i="5"/>
  <c r="J176" i="5"/>
  <c r="J157" i="5"/>
  <c r="K122" i="5"/>
  <c r="K119" i="5"/>
  <c r="J68" i="5"/>
  <c r="K113" i="5"/>
  <c r="M350" i="5"/>
  <c r="M357" i="5"/>
  <c r="M341" i="5"/>
  <c r="M325" i="5"/>
  <c r="M365" i="5"/>
  <c r="M344" i="5"/>
  <c r="M333" i="5"/>
  <c r="M322" i="5"/>
  <c r="M313" i="5"/>
  <c r="L365" i="5"/>
  <c r="M363" i="5"/>
  <c r="L344" i="5"/>
  <c r="L333" i="5"/>
  <c r="L322" i="5"/>
  <c r="M349" i="5"/>
  <c r="M347" i="5"/>
  <c r="M345" i="5"/>
  <c r="M343" i="5"/>
  <c r="L341" i="5"/>
  <c r="L339" i="5"/>
  <c r="L337" i="5"/>
  <c r="L335" i="5"/>
  <c r="L315" i="5"/>
  <c r="M351" i="5"/>
  <c r="L349" i="5"/>
  <c r="L347" i="5"/>
  <c r="L345" i="5"/>
  <c r="L343" i="5"/>
  <c r="L304" i="5"/>
  <c r="L288" i="5"/>
  <c r="M353" i="5"/>
  <c r="L351" i="5"/>
  <c r="L313" i="5"/>
  <c r="M295" i="5"/>
  <c r="M355" i="5"/>
  <c r="L353" i="5"/>
  <c r="L295" i="5"/>
  <c r="M317" i="5"/>
  <c r="L291" i="5"/>
  <c r="M354" i="5"/>
  <c r="M326" i="5"/>
  <c r="L317" i="5"/>
  <c r="M289" i="5"/>
  <c r="M280" i="5"/>
  <c r="L354" i="5"/>
  <c r="M342" i="5"/>
  <c r="L326" i="5"/>
  <c r="L289" i="5"/>
  <c r="L280" i="5"/>
  <c r="M361" i="5"/>
  <c r="L342" i="5"/>
  <c r="M319" i="5"/>
  <c r="M271" i="5"/>
  <c r="M352" i="5"/>
  <c r="L308" i="5"/>
  <c r="M270" i="5"/>
  <c r="M261" i="5"/>
  <c r="M245" i="5"/>
  <c r="M229" i="5"/>
  <c r="M213" i="5"/>
  <c r="M197" i="5"/>
  <c r="M181" i="5"/>
  <c r="M165" i="5"/>
  <c r="M149" i="5"/>
  <c r="M133" i="5"/>
  <c r="M117" i="5"/>
  <c r="L357" i="5"/>
  <c r="L352" i="5"/>
  <c r="M299" i="5"/>
  <c r="M290" i="5"/>
  <c r="L270" i="5"/>
  <c r="L261" i="5"/>
  <c r="L245" i="5"/>
  <c r="L229" i="5"/>
  <c r="L213" i="5"/>
  <c r="L197" i="5"/>
  <c r="L181" i="5"/>
  <c r="L165" i="5"/>
  <c r="L149" i="5"/>
  <c r="L133" i="5"/>
  <c r="L117" i="5"/>
  <c r="M360" i="5"/>
  <c r="L299" i="5"/>
  <c r="L290" i="5"/>
  <c r="M252" i="5"/>
  <c r="M236" i="5"/>
  <c r="M220" i="5"/>
  <c r="M204" i="5"/>
  <c r="M188" i="5"/>
  <c r="M172" i="5"/>
  <c r="M156" i="5"/>
  <c r="M140" i="5"/>
  <c r="M124" i="5"/>
  <c r="M108" i="5"/>
  <c r="L360" i="5"/>
  <c r="M315" i="5"/>
  <c r="M310" i="5"/>
  <c r="M292" i="5"/>
  <c r="M268" i="5"/>
  <c r="L252" i="5"/>
  <c r="L236" i="5"/>
  <c r="L220" i="5"/>
  <c r="L204" i="5"/>
  <c r="L188" i="5"/>
  <c r="L172" i="5"/>
  <c r="L156" i="5"/>
  <c r="M321" i="5"/>
  <c r="L318" i="5"/>
  <c r="L302" i="5"/>
  <c r="L271" i="5"/>
  <c r="L218" i="5"/>
  <c r="L216" i="5"/>
  <c r="L214" i="5"/>
  <c r="L212" i="5"/>
  <c r="L210" i="5"/>
  <c r="L208" i="5"/>
  <c r="L206" i="5"/>
  <c r="L143" i="5"/>
  <c r="M141" i="5"/>
  <c r="L95" i="5"/>
  <c r="L79" i="5"/>
  <c r="M327" i="5"/>
  <c r="L321" i="5"/>
  <c r="M163" i="5"/>
  <c r="M161" i="5"/>
  <c r="M159" i="5"/>
  <c r="M157" i="5"/>
  <c r="M155" i="5"/>
  <c r="M153" i="5"/>
  <c r="M151" i="5"/>
  <c r="L141" i="5"/>
  <c r="M139" i="5"/>
  <c r="M102" i="5"/>
  <c r="M86" i="5"/>
  <c r="M70" i="5"/>
  <c r="M348" i="5"/>
  <c r="L327" i="5"/>
  <c r="M324" i="5"/>
  <c r="M307" i="5"/>
  <c r="L163" i="5"/>
  <c r="L161" i="5"/>
  <c r="M364" i="5"/>
  <c r="L348" i="5"/>
  <c r="M336" i="5"/>
  <c r="L324" i="5"/>
  <c r="L307" i="5"/>
  <c r="M297" i="5"/>
  <c r="M294" i="5"/>
  <c r="M273" i="5"/>
  <c r="L364" i="5"/>
  <c r="M339" i="5"/>
  <c r="M306" i="5"/>
  <c r="M303" i="5"/>
  <c r="M300" i="5"/>
  <c r="L294" i="5"/>
  <c r="M283" i="5"/>
  <c r="L278" i="5"/>
  <c r="L254" i="5"/>
  <c r="L240" i="5"/>
  <c r="M222" i="5"/>
  <c r="L195" i="5"/>
  <c r="M177" i="5"/>
  <c r="L166" i="5"/>
  <c r="M95" i="5"/>
  <c r="M93" i="5"/>
  <c r="M76" i="5"/>
  <c r="M63" i="5"/>
  <c r="M47" i="5"/>
  <c r="M31" i="5"/>
  <c r="L325" i="5"/>
  <c r="L306" i="5"/>
  <c r="L303" i="5"/>
  <c r="L300" i="5"/>
  <c r="L283" i="5"/>
  <c r="M247" i="5"/>
  <c r="M231" i="5"/>
  <c r="L222" i="5"/>
  <c r="M186" i="5"/>
  <c r="L177" i="5"/>
  <c r="L157" i="5"/>
  <c r="M119" i="5"/>
  <c r="L93" i="5"/>
  <c r="L76" i="5"/>
  <c r="M275" i="5"/>
  <c r="L247" i="5"/>
  <c r="L231" i="5"/>
  <c r="L186" i="5"/>
  <c r="M168" i="5"/>
  <c r="M142" i="5"/>
  <c r="M121" i="5"/>
  <c r="L119" i="5"/>
  <c r="M91" i="5"/>
  <c r="M74" i="5"/>
  <c r="M54" i="5"/>
  <c r="M38" i="5"/>
  <c r="M356" i="5"/>
  <c r="M318" i="5"/>
  <c r="L275" i="5"/>
  <c r="M256" i="5"/>
  <c r="M242" i="5"/>
  <c r="M224" i="5"/>
  <c r="M179" i="5"/>
  <c r="L168" i="5"/>
  <c r="L297" i="5"/>
  <c r="M281" i="5"/>
  <c r="L264" i="5"/>
  <c r="L256" i="5"/>
  <c r="L248" i="5"/>
  <c r="L235" i="5"/>
  <c r="M217" i="5"/>
  <c r="M212" i="5"/>
  <c r="L171" i="5"/>
  <c r="L121" i="5"/>
  <c r="L105" i="5"/>
  <c r="L84" i="5"/>
  <c r="M50" i="5"/>
  <c r="L35" i="5"/>
  <c r="L24" i="5"/>
  <c r="M287" i="5"/>
  <c r="L281" i="5"/>
  <c r="L217" i="5"/>
  <c r="M199" i="5"/>
  <c r="M194" i="5"/>
  <c r="M144" i="5"/>
  <c r="M128" i="5"/>
  <c r="L86" i="5"/>
  <c r="L50" i="5"/>
  <c r="L284" i="5"/>
  <c r="M278" i="5"/>
  <c r="M272" i="5"/>
  <c r="M240" i="5"/>
  <c r="M232" i="5"/>
  <c r="M227" i="5"/>
  <c r="L137" i="5"/>
  <c r="M123" i="5"/>
  <c r="L114" i="5"/>
  <c r="M107" i="5"/>
  <c r="M88" i="5"/>
  <c r="L48" i="5"/>
  <c r="L33" i="5"/>
  <c r="M22" i="5"/>
  <c r="L287" i="5"/>
  <c r="M284" i="5"/>
  <c r="L199" i="5"/>
  <c r="L194" i="5"/>
  <c r="M176" i="5"/>
  <c r="L144" i="5"/>
  <c r="M137" i="5"/>
  <c r="L128" i="5"/>
  <c r="M114" i="5"/>
  <c r="M48" i="5"/>
  <c r="M33" i="5"/>
  <c r="L176" i="5"/>
  <c r="L316" i="5"/>
  <c r="L309" i="5"/>
  <c r="L346" i="5"/>
  <c r="M334" i="5"/>
  <c r="L330" i="5"/>
  <c r="L311" i="5"/>
  <c r="M254" i="5"/>
  <c r="L192" i="5"/>
  <c r="M174" i="5"/>
  <c r="L110" i="5"/>
  <c r="M99" i="5"/>
  <c r="L97" i="5"/>
  <c r="L268" i="5"/>
  <c r="L265" i="5"/>
  <c r="M158" i="5"/>
  <c r="M147" i="5"/>
  <c r="L131" i="5"/>
  <c r="L126" i="5"/>
  <c r="L90" i="5"/>
  <c r="L64" i="5"/>
  <c r="M49" i="5"/>
  <c r="M30" i="5"/>
  <c r="L28" i="5"/>
  <c r="L26" i="5"/>
  <c r="M358" i="5"/>
  <c r="M330" i="5"/>
  <c r="M320" i="5"/>
  <c r="L292" i="5"/>
  <c r="M208" i="5"/>
  <c r="M205" i="5"/>
  <c r="M193" i="5"/>
  <c r="L158" i="5"/>
  <c r="L147" i="5"/>
  <c r="M110" i="5"/>
  <c r="L358" i="5"/>
  <c r="L320" i="5"/>
  <c r="L205" i="5"/>
  <c r="M196" i="5"/>
  <c r="L193" i="5"/>
  <c r="M115" i="5"/>
  <c r="L107" i="5"/>
  <c r="M202" i="5"/>
  <c r="L196" i="5"/>
  <c r="M190" i="5"/>
  <c r="M187" i="5"/>
  <c r="L115" i="5"/>
  <c r="M288" i="5"/>
  <c r="M277" i="5"/>
  <c r="M274" i="5"/>
  <c r="M237" i="5"/>
  <c r="M234" i="5"/>
  <c r="L202" i="5"/>
  <c r="L190" i="5"/>
  <c r="L187" i="5"/>
  <c r="L155" i="5"/>
  <c r="M152" i="5"/>
  <c r="M92" i="5"/>
  <c r="L78" i="5"/>
  <c r="M55" i="5"/>
  <c r="L53" i="5"/>
  <c r="M40" i="5"/>
  <c r="L251" i="5"/>
  <c r="L232" i="5"/>
  <c r="L226" i="5"/>
  <c r="M170" i="5"/>
  <c r="M143" i="5"/>
  <c r="M78" i="5"/>
  <c r="L52" i="5"/>
  <c r="M28" i="5"/>
  <c r="M111" i="5"/>
  <c r="L100" i="5"/>
  <c r="M75" i="5"/>
  <c r="L30" i="5"/>
  <c r="M18" i="5"/>
  <c r="L45" i="5"/>
  <c r="L32" i="5"/>
  <c r="M80" i="5"/>
  <c r="M65" i="5"/>
  <c r="L336" i="5"/>
  <c r="M331" i="5"/>
  <c r="M267" i="5"/>
  <c r="L257" i="5"/>
  <c r="M250" i="5"/>
  <c r="M105" i="5"/>
  <c r="M36" i="5"/>
  <c r="L34" i="5"/>
  <c r="M362" i="5"/>
  <c r="L170" i="5"/>
  <c r="M100" i="5"/>
  <c r="L63" i="5"/>
  <c r="M43" i="5"/>
  <c r="L43" i="5"/>
  <c r="L85" i="5"/>
  <c r="L362" i="5"/>
  <c r="M223" i="5"/>
  <c r="M167" i="5"/>
  <c r="M34" i="5"/>
  <c r="L13" i="5"/>
  <c r="M298" i="5"/>
  <c r="L286" i="5"/>
  <c r="L274" i="5"/>
  <c r="L244" i="5"/>
  <c r="M207" i="5"/>
  <c r="L173" i="5"/>
  <c r="L125" i="5"/>
  <c r="L80" i="5"/>
  <c r="M316" i="5"/>
  <c r="L223" i="5"/>
  <c r="M183" i="5"/>
  <c r="L167" i="5"/>
  <c r="M164" i="5"/>
  <c r="L140" i="5"/>
  <c r="M134" i="5"/>
  <c r="L111" i="5"/>
  <c r="M90" i="5"/>
  <c r="M85" i="5"/>
  <c r="L75" i="5"/>
  <c r="L70" i="5"/>
  <c r="L54" i="5"/>
  <c r="M45" i="5"/>
  <c r="M32" i="5"/>
  <c r="L18" i="5"/>
  <c r="M235" i="5"/>
  <c r="L183" i="5"/>
  <c r="M180" i="5"/>
  <c r="L164" i="5"/>
  <c r="L134" i="5"/>
  <c r="M131" i="5"/>
  <c r="L108" i="5"/>
  <c r="M13" i="5"/>
  <c r="L361" i="5"/>
  <c r="M346" i="5"/>
  <c r="M286" i="5"/>
  <c r="M257" i="5"/>
  <c r="M244" i="5"/>
  <c r="L180" i="5"/>
  <c r="M173" i="5"/>
  <c r="M125" i="5"/>
  <c r="L65" i="5"/>
  <c r="L355" i="5"/>
  <c r="M282" i="5"/>
  <c r="L260" i="5"/>
  <c r="L241" i="5"/>
  <c r="L219" i="5"/>
  <c r="M148" i="5"/>
  <c r="L102" i="5"/>
  <c r="M77" i="5"/>
  <c r="L56" i="5"/>
  <c r="L38" i="5"/>
  <c r="M302" i="5"/>
  <c r="L282" i="5"/>
  <c r="M238" i="5"/>
  <c r="M216" i="5"/>
  <c r="M210" i="5"/>
  <c r="M154" i="5"/>
  <c r="L148" i="5"/>
  <c r="L92" i="5"/>
  <c r="M87" i="5"/>
  <c r="L77" i="5"/>
  <c r="M11" i="5"/>
  <c r="L340" i="5"/>
  <c r="L285" i="5"/>
  <c r="M266" i="5"/>
  <c r="L234" i="5"/>
  <c r="M225" i="5"/>
  <c r="M203" i="5"/>
  <c r="L200" i="5"/>
  <c r="L179" i="5"/>
  <c r="L160" i="5"/>
  <c r="L145" i="5"/>
  <c r="L139" i="5"/>
  <c r="L136" i="5"/>
  <c r="M116" i="5"/>
  <c r="M113" i="5"/>
  <c r="M44" i="5"/>
  <c r="K68" i="5"/>
  <c r="L331" i="5"/>
  <c r="K55" i="5"/>
  <c r="J94" i="5"/>
  <c r="L103" i="5"/>
  <c r="K106" i="5"/>
  <c r="O113" i="5"/>
  <c r="J249" i="5"/>
  <c r="K257" i="5"/>
  <c r="M24" i="5"/>
  <c r="K34" i="5"/>
  <c r="M37" i="5"/>
  <c r="K77" i="5"/>
  <c r="O94" i="5"/>
  <c r="L127" i="5"/>
  <c r="L189" i="5"/>
  <c r="O201" i="5"/>
  <c r="R10" i="5"/>
  <c r="O12" i="5"/>
  <c r="N24" i="5"/>
  <c r="M42" i="5"/>
  <c r="R50" i="5"/>
  <c r="S55" i="5"/>
  <c r="R74" i="5"/>
  <c r="J89" i="5"/>
  <c r="O100" i="5"/>
  <c r="S110" i="5"/>
  <c r="R121" i="5"/>
  <c r="R124" i="5"/>
  <c r="M127" i="5"/>
  <c r="M189" i="5"/>
  <c r="S205" i="5"/>
  <c r="R231" i="5"/>
  <c r="V10" i="5"/>
  <c r="R12" i="5"/>
  <c r="J20" i="5"/>
  <c r="L61" i="5"/>
  <c r="S12" i="5"/>
  <c r="M16" i="5"/>
  <c r="R18" i="5"/>
  <c r="K20" i="5"/>
  <c r="R24" i="5"/>
  <c r="L29" i="5"/>
  <c r="R37" i="5"/>
  <c r="K48" i="5"/>
  <c r="M53" i="5"/>
  <c r="M61" i="5"/>
  <c r="R66" i="5"/>
  <c r="K69" i="5"/>
  <c r="N78" i="5"/>
  <c r="K81" i="5"/>
  <c r="N89" i="5"/>
  <c r="S92" i="5"/>
  <c r="J101" i="5"/>
  <c r="L118" i="5"/>
  <c r="R134" i="5"/>
  <c r="L138" i="5"/>
  <c r="O141" i="5"/>
  <c r="M162" i="5"/>
  <c r="S165" i="5"/>
  <c r="O177" i="5"/>
  <c r="S181" i="5"/>
  <c r="S185" i="5"/>
  <c r="N198" i="5"/>
  <c r="J221" i="5"/>
  <c r="L239" i="5"/>
  <c r="N246" i="5"/>
  <c r="M258" i="5"/>
  <c r="R262" i="5"/>
  <c r="N266" i="5"/>
  <c r="K284" i="5"/>
  <c r="K305" i="5"/>
  <c r="R314" i="5"/>
  <c r="J327" i="5"/>
  <c r="R332" i="5"/>
  <c r="O344" i="5"/>
  <c r="R350" i="5"/>
  <c r="L363" i="5"/>
  <c r="P142" i="5"/>
  <c r="Q231" i="5"/>
  <c r="Q310" i="5"/>
  <c r="P314" i="5"/>
  <c r="Q364" i="5"/>
  <c r="P364" i="5"/>
  <c r="Q355" i="5"/>
  <c r="Q339" i="5"/>
  <c r="Q323" i="5"/>
  <c r="P361" i="5"/>
  <c r="Q359" i="5"/>
  <c r="Q342" i="5"/>
  <c r="Q331" i="5"/>
  <c r="Q320" i="5"/>
  <c r="P359" i="5"/>
  <c r="Q357" i="5"/>
  <c r="P355" i="5"/>
  <c r="P342" i="5"/>
  <c r="P331" i="5"/>
  <c r="P320" i="5"/>
  <c r="Q311" i="5"/>
  <c r="P357" i="5"/>
  <c r="Q353" i="5"/>
  <c r="P311" i="5"/>
  <c r="P302" i="5"/>
  <c r="P286" i="5"/>
  <c r="Q293" i="5"/>
  <c r="Q309" i="5"/>
  <c r="P293" i="5"/>
  <c r="Q349" i="5"/>
  <c r="P333" i="5"/>
  <c r="P319" i="5"/>
  <c r="Q287" i="5"/>
  <c r="P349" i="5"/>
  <c r="Q328" i="5"/>
  <c r="P287" i="5"/>
  <c r="Q361" i="5"/>
  <c r="Q356" i="5"/>
  <c r="P328" i="5"/>
  <c r="P278" i="5"/>
  <c r="P356" i="5"/>
  <c r="Q335" i="5"/>
  <c r="Q321" i="5"/>
  <c r="Q285" i="5"/>
  <c r="Q341" i="5"/>
  <c r="Q325" i="5"/>
  <c r="P315" i="5"/>
  <c r="P310" i="5"/>
  <c r="Q301" i="5"/>
  <c r="P292" i="5"/>
  <c r="P268" i="5"/>
  <c r="Q259" i="5"/>
  <c r="Q243" i="5"/>
  <c r="Q227" i="5"/>
  <c r="Q211" i="5"/>
  <c r="Q195" i="5"/>
  <c r="Q179" i="5"/>
  <c r="Q163" i="5"/>
  <c r="Q147" i="5"/>
  <c r="Q131" i="5"/>
  <c r="Q115" i="5"/>
  <c r="Q346" i="5"/>
  <c r="P341" i="5"/>
  <c r="Q330" i="5"/>
  <c r="P325" i="5"/>
  <c r="P301" i="5"/>
  <c r="P259" i="5"/>
  <c r="P243" i="5"/>
  <c r="P227" i="5"/>
  <c r="P211" i="5"/>
  <c r="P195" i="5"/>
  <c r="P179" i="5"/>
  <c r="P163" i="5"/>
  <c r="P147" i="5"/>
  <c r="P131" i="5"/>
  <c r="P115" i="5"/>
  <c r="P346" i="5"/>
  <c r="Q338" i="5"/>
  <c r="P330" i="5"/>
  <c r="Q294" i="5"/>
  <c r="Q266" i="5"/>
  <c r="Q250" i="5"/>
  <c r="Q234" i="5"/>
  <c r="Q218" i="5"/>
  <c r="Q202" i="5"/>
  <c r="Q186" i="5"/>
  <c r="Q170" i="5"/>
  <c r="Q154" i="5"/>
  <c r="Q138" i="5"/>
  <c r="Q122" i="5"/>
  <c r="Q106" i="5"/>
  <c r="P338" i="5"/>
  <c r="Q333" i="5"/>
  <c r="Q312" i="5"/>
  <c r="Q303" i="5"/>
  <c r="P294" i="5"/>
  <c r="P266" i="5"/>
  <c r="P250" i="5"/>
  <c r="P234" i="5"/>
  <c r="P218" i="5"/>
  <c r="P202" i="5"/>
  <c r="P186" i="5"/>
  <c r="P170" i="5"/>
  <c r="P154" i="5"/>
  <c r="P348" i="5"/>
  <c r="P336" i="5"/>
  <c r="P297" i="5"/>
  <c r="P273" i="5"/>
  <c r="P232" i="5"/>
  <c r="P230" i="5"/>
  <c r="P228" i="5"/>
  <c r="P226" i="5"/>
  <c r="P224" i="5"/>
  <c r="P222" i="5"/>
  <c r="P220" i="5"/>
  <c r="P135" i="5"/>
  <c r="Q133" i="5"/>
  <c r="P129" i="5"/>
  <c r="Q127" i="5"/>
  <c r="P93" i="5"/>
  <c r="P77" i="5"/>
  <c r="Q345" i="5"/>
  <c r="P339" i="5"/>
  <c r="P312" i="5"/>
  <c r="Q177" i="5"/>
  <c r="Q175" i="5"/>
  <c r="Q173" i="5"/>
  <c r="Q171" i="5"/>
  <c r="Q169" i="5"/>
  <c r="Q167" i="5"/>
  <c r="Q165" i="5"/>
  <c r="P133" i="5"/>
  <c r="P127" i="5"/>
  <c r="Q125" i="5"/>
  <c r="Q100" i="5"/>
  <c r="Q84" i="5"/>
  <c r="Q68" i="5"/>
  <c r="Q354" i="5"/>
  <c r="P345" i="5"/>
  <c r="Q289" i="5"/>
  <c r="Q282" i="5"/>
  <c r="Q275" i="5"/>
  <c r="P177" i="5"/>
  <c r="P175" i="5"/>
  <c r="P173" i="5"/>
  <c r="P171" i="5"/>
  <c r="P169" i="5"/>
  <c r="P167" i="5"/>
  <c r="P165" i="5"/>
  <c r="P354" i="5"/>
  <c r="P289" i="5"/>
  <c r="P282" i="5"/>
  <c r="P275" i="5"/>
  <c r="Q248" i="5"/>
  <c r="Q246" i="5"/>
  <c r="Q244" i="5"/>
  <c r="Q242" i="5"/>
  <c r="Q240" i="5"/>
  <c r="P360" i="5"/>
  <c r="P318" i="5"/>
  <c r="Q315" i="5"/>
  <c r="Q291" i="5"/>
  <c r="P256" i="5"/>
  <c r="P242" i="5"/>
  <c r="Q233" i="5"/>
  <c r="Q204" i="5"/>
  <c r="Q159" i="5"/>
  <c r="Q146" i="5"/>
  <c r="P144" i="5"/>
  <c r="P123" i="5"/>
  <c r="Q89" i="5"/>
  <c r="Q72" i="5"/>
  <c r="Q61" i="5"/>
  <c r="Q45" i="5"/>
  <c r="Q29" i="5"/>
  <c r="P335" i="5"/>
  <c r="P291" i="5"/>
  <c r="Q270" i="5"/>
  <c r="Q263" i="5"/>
  <c r="Q249" i="5"/>
  <c r="P233" i="5"/>
  <c r="Q215" i="5"/>
  <c r="P204" i="5"/>
  <c r="P159" i="5"/>
  <c r="P146" i="5"/>
  <c r="P125" i="5"/>
  <c r="P89" i="5"/>
  <c r="P72" i="5"/>
  <c r="P270" i="5"/>
  <c r="P263" i="5"/>
  <c r="P249" i="5"/>
  <c r="Q224" i="5"/>
  <c r="P215" i="5"/>
  <c r="Q197" i="5"/>
  <c r="Q148" i="5"/>
  <c r="Q87" i="5"/>
  <c r="Q70" i="5"/>
  <c r="Q52" i="5"/>
  <c r="Q297" i="5"/>
  <c r="Q258" i="5"/>
  <c r="Q235" i="5"/>
  <c r="Q206" i="5"/>
  <c r="P197" i="5"/>
  <c r="P353" i="5"/>
  <c r="Q337" i="5"/>
  <c r="Q300" i="5"/>
  <c r="P272" i="5"/>
  <c r="P240" i="5"/>
  <c r="Q209" i="5"/>
  <c r="Q144" i="5"/>
  <c r="Q137" i="5"/>
  <c r="P107" i="5"/>
  <c r="Q90" i="5"/>
  <c r="P88" i="5"/>
  <c r="Q67" i="5"/>
  <c r="Q46" i="5"/>
  <c r="P22" i="5"/>
  <c r="Q6" i="5"/>
  <c r="P337" i="5"/>
  <c r="Q329" i="5"/>
  <c r="P321" i="5"/>
  <c r="Q317" i="5"/>
  <c r="P300" i="5"/>
  <c r="Q278" i="5"/>
  <c r="Q253" i="5"/>
  <c r="P209" i="5"/>
  <c r="Q191" i="5"/>
  <c r="P137" i="5"/>
  <c r="Q130" i="5"/>
  <c r="Q92" i="5"/>
  <c r="P90" i="5"/>
  <c r="Q69" i="5"/>
  <c r="P67" i="5"/>
  <c r="Q65" i="5"/>
  <c r="P46" i="5"/>
  <c r="Q31" i="5"/>
  <c r="P6" i="5"/>
  <c r="Q365" i="5"/>
  <c r="P296" i="5"/>
  <c r="P290" i="5"/>
  <c r="P269" i="5"/>
  <c r="P237" i="5"/>
  <c r="Q222" i="5"/>
  <c r="Q219" i="5"/>
  <c r="Q214" i="5"/>
  <c r="P168" i="5"/>
  <c r="Q158" i="5"/>
  <c r="P151" i="5"/>
  <c r="P116" i="5"/>
  <c r="Q109" i="5"/>
  <c r="Q96" i="5"/>
  <c r="P94" i="5"/>
  <c r="Q73" i="5"/>
  <c r="P71" i="5"/>
  <c r="P63" i="5"/>
  <c r="P44" i="5"/>
  <c r="Q20" i="5"/>
  <c r="Q17" i="5"/>
  <c r="P329" i="5"/>
  <c r="P317" i="5"/>
  <c r="Q296" i="5"/>
  <c r="Q290" i="5"/>
  <c r="Q269" i="5"/>
  <c r="P253" i="5"/>
  <c r="Q237" i="5"/>
  <c r="Q232" i="5"/>
  <c r="P191" i="5"/>
  <c r="Q168" i="5"/>
  <c r="Q151" i="5"/>
  <c r="P130" i="5"/>
  <c r="Q123" i="5"/>
  <c r="Q116" i="5"/>
  <c r="Q94" i="5"/>
  <c r="P92" i="5"/>
  <c r="Q71" i="5"/>
  <c r="P69" i="5"/>
  <c r="P65" i="5"/>
  <c r="Q63" i="5"/>
  <c r="Q44" i="5"/>
  <c r="P31" i="5"/>
  <c r="P351" i="5"/>
  <c r="Q305" i="5"/>
  <c r="P326" i="5"/>
  <c r="P322" i="5"/>
  <c r="Q318" i="5"/>
  <c r="Q264" i="5"/>
  <c r="Q230" i="5"/>
  <c r="P189" i="5"/>
  <c r="P184" i="5"/>
  <c r="Q166" i="5"/>
  <c r="P119" i="5"/>
  <c r="P112" i="5"/>
  <c r="Q105" i="5"/>
  <c r="P82" i="5"/>
  <c r="Q292" i="5"/>
  <c r="Q288" i="5"/>
  <c r="P281" i="5"/>
  <c r="Q277" i="5"/>
  <c r="Q274" i="5"/>
  <c r="Q271" i="5"/>
  <c r="Q220" i="5"/>
  <c r="P199" i="5"/>
  <c r="P190" i="5"/>
  <c r="P187" i="5"/>
  <c r="Q152" i="5"/>
  <c r="P78" i="5"/>
  <c r="Q55" i="5"/>
  <c r="P53" i="5"/>
  <c r="Q40" i="5"/>
  <c r="Q38" i="5"/>
  <c r="Q18" i="5"/>
  <c r="P288" i="5"/>
  <c r="P277" i="5"/>
  <c r="P274" i="5"/>
  <c r="P271" i="5"/>
  <c r="Q181" i="5"/>
  <c r="Q155" i="5"/>
  <c r="P152" i="5"/>
  <c r="Q136" i="5"/>
  <c r="Q107" i="5"/>
  <c r="Q334" i="5"/>
  <c r="P258" i="5"/>
  <c r="Q184" i="5"/>
  <c r="P181" i="5"/>
  <c r="Q178" i="5"/>
  <c r="P155" i="5"/>
  <c r="P136" i="5"/>
  <c r="Q120" i="5"/>
  <c r="Q343" i="5"/>
  <c r="P334" i="5"/>
  <c r="P303" i="5"/>
  <c r="Q299" i="5"/>
  <c r="P246" i="5"/>
  <c r="P178" i="5"/>
  <c r="Q172" i="5"/>
  <c r="P120" i="5"/>
  <c r="Q362" i="5"/>
  <c r="P343" i="5"/>
  <c r="Q307" i="5"/>
  <c r="P299" i="5"/>
  <c r="Q255" i="5"/>
  <c r="P219" i="5"/>
  <c r="P172" i="5"/>
  <c r="Q141" i="5"/>
  <c r="Q128" i="5"/>
  <c r="P104" i="5"/>
  <c r="P87" i="5"/>
  <c r="Q80" i="5"/>
  <c r="P75" i="5"/>
  <c r="P59" i="5"/>
  <c r="Q4" i="5"/>
  <c r="Q21" i="5"/>
  <c r="Q23" i="5"/>
  <c r="P25" i="5"/>
  <c r="Q27" i="5"/>
  <c r="P97" i="5"/>
  <c r="P113" i="5"/>
  <c r="Q139" i="5"/>
  <c r="Q176" i="5"/>
  <c r="P193" i="5"/>
  <c r="P203" i="5"/>
  <c r="P213" i="5"/>
  <c r="Q225" i="5"/>
  <c r="Q228" i="5"/>
  <c r="Q247" i="5"/>
  <c r="Q306" i="5"/>
  <c r="B2" i="6"/>
  <c r="C2" i="6"/>
  <c r="Q25" i="5"/>
  <c r="P40" i="5"/>
  <c r="P58" i="5"/>
  <c r="Q82" i="5"/>
  <c r="Q97" i="5"/>
  <c r="Q113" i="5"/>
  <c r="P145" i="5"/>
  <c r="P160" i="5"/>
  <c r="Q193" i="5"/>
  <c r="P200" i="5"/>
  <c r="Q203" i="5"/>
  <c r="Q213" i="5"/>
  <c r="P285" i="5"/>
  <c r="Q302" i="5"/>
  <c r="P340" i="5"/>
  <c r="P128" i="5"/>
  <c r="P148" i="5"/>
  <c r="Q190" i="5"/>
  <c r="Q210" i="5"/>
  <c r="Q216" i="5"/>
  <c r="Q336" i="5"/>
  <c r="P207" i="5"/>
  <c r="P241" i="5"/>
  <c r="P260" i="5"/>
  <c r="P267" i="5"/>
  <c r="P34" i="5"/>
  <c r="Q36" i="5"/>
  <c r="Q47" i="5"/>
  <c r="Q56" i="5"/>
  <c r="P80" i="5"/>
  <c r="P105" i="5"/>
  <c r="P108" i="5"/>
  <c r="Q207" i="5"/>
  <c r="Q241" i="5"/>
  <c r="Q260" i="5"/>
  <c r="Q267" i="5"/>
  <c r="P298" i="5"/>
  <c r="P307" i="5"/>
  <c r="Q326" i="5"/>
  <c r="Q102" i="5"/>
  <c r="Q238" i="5"/>
  <c r="P140" i="5"/>
  <c r="P194" i="5"/>
  <c r="P229" i="5"/>
  <c r="P244" i="5"/>
  <c r="P254" i="5"/>
  <c r="P257" i="5"/>
  <c r="Q286" i="5"/>
  <c r="P295" i="5"/>
  <c r="Q298" i="5"/>
  <c r="Q351" i="5"/>
  <c r="Q77" i="5"/>
  <c r="P47" i="5"/>
  <c r="P13" i="5"/>
  <c r="P32" i="5"/>
  <c r="P45" i="5"/>
  <c r="P54" i="5"/>
  <c r="P70" i="5"/>
  <c r="P85" i="5"/>
  <c r="Q95" i="5"/>
  <c r="P117" i="5"/>
  <c r="Q140" i="5"/>
  <c r="P180" i="5"/>
  <c r="Q194" i="5"/>
  <c r="Q229" i="5"/>
  <c r="P235" i="5"/>
  <c r="Q254" i="5"/>
  <c r="Q257" i="5"/>
  <c r="Q295" i="5"/>
  <c r="O6" i="1"/>
  <c r="M6" i="1"/>
  <c r="P11" i="5"/>
  <c r="Q16" i="5"/>
  <c r="P38" i="5"/>
  <c r="P210" i="5"/>
  <c r="P216" i="5"/>
  <c r="Q11" i="5"/>
  <c r="P36" i="5"/>
  <c r="P56" i="5"/>
  <c r="AL6" i="5"/>
  <c r="Q34" i="5"/>
  <c r="P95" i="5"/>
  <c r="Q108" i="5"/>
  <c r="AP5" i="5"/>
  <c r="AN6" i="5"/>
  <c r="AL7" i="5"/>
  <c r="Q13" i="5"/>
  <c r="Q32" i="5"/>
  <c r="Q54" i="5"/>
  <c r="Q85" i="5"/>
  <c r="P114" i="5"/>
  <c r="Q117" i="5"/>
  <c r="P134" i="5"/>
  <c r="P164" i="5"/>
  <c r="Q180" i="5"/>
  <c r="P183" i="5"/>
  <c r="Q187" i="5"/>
  <c r="P316" i="5"/>
  <c r="B157" i="5"/>
  <c r="B172" i="5"/>
  <c r="B177" i="5"/>
  <c r="C236" i="5"/>
  <c r="C295" i="5"/>
  <c r="E354" i="5"/>
  <c r="E361" i="5"/>
  <c r="E345" i="5"/>
  <c r="E329" i="5"/>
  <c r="E350" i="5"/>
  <c r="E339" i="5"/>
  <c r="E328" i="5"/>
  <c r="D350" i="5"/>
  <c r="D339" i="5"/>
  <c r="D328" i="5"/>
  <c r="E317" i="5"/>
  <c r="E358" i="5"/>
  <c r="D358" i="5"/>
  <c r="D308" i="5"/>
  <c r="D292" i="5"/>
  <c r="E360" i="5"/>
  <c r="E299" i="5"/>
  <c r="D360" i="5"/>
  <c r="E327" i="5"/>
  <c r="E325" i="5"/>
  <c r="E323" i="5"/>
  <c r="E321" i="5"/>
  <c r="E319" i="5"/>
  <c r="D299" i="5"/>
  <c r="D345" i="5"/>
  <c r="E331" i="5"/>
  <c r="D277" i="5"/>
  <c r="D331" i="5"/>
  <c r="E313" i="5"/>
  <c r="E311" i="5"/>
  <c r="E309" i="5"/>
  <c r="E307" i="5"/>
  <c r="E284" i="5"/>
  <c r="E364" i="5"/>
  <c r="E359" i="5"/>
  <c r="E352" i="5"/>
  <c r="E338" i="5"/>
  <c r="E324" i="5"/>
  <c r="E315" i="5"/>
  <c r="D313" i="5"/>
  <c r="D311" i="5"/>
  <c r="D309" i="5"/>
  <c r="D307" i="5"/>
  <c r="E305" i="5"/>
  <c r="D284" i="5"/>
  <c r="D268" i="5"/>
  <c r="D364" i="5"/>
  <c r="D359" i="5"/>
  <c r="D352" i="5"/>
  <c r="D338" i="5"/>
  <c r="D324" i="5"/>
  <c r="D315" i="5"/>
  <c r="D305" i="5"/>
  <c r="E303" i="5"/>
  <c r="E297" i="5"/>
  <c r="E275" i="5"/>
  <c r="D355" i="5"/>
  <c r="D323" i="5"/>
  <c r="E306" i="5"/>
  <c r="D297" i="5"/>
  <c r="E265" i="5"/>
  <c r="E249" i="5"/>
  <c r="E233" i="5"/>
  <c r="E217" i="5"/>
  <c r="E201" i="5"/>
  <c r="E185" i="5"/>
  <c r="E169" i="5"/>
  <c r="E153" i="5"/>
  <c r="E137" i="5"/>
  <c r="E121" i="5"/>
  <c r="E105" i="5"/>
  <c r="D306" i="5"/>
  <c r="E282" i="5"/>
  <c r="E280" i="5"/>
  <c r="D265" i="5"/>
  <c r="D249" i="5"/>
  <c r="D233" i="5"/>
  <c r="D217" i="5"/>
  <c r="D201" i="5"/>
  <c r="D185" i="5"/>
  <c r="D169" i="5"/>
  <c r="D153" i="5"/>
  <c r="D137" i="5"/>
  <c r="D121" i="5"/>
  <c r="E344" i="5"/>
  <c r="D282" i="5"/>
  <c r="D280" i="5"/>
  <c r="E278" i="5"/>
  <c r="E256" i="5"/>
  <c r="E240" i="5"/>
  <c r="E224" i="5"/>
  <c r="E208" i="5"/>
  <c r="E192" i="5"/>
  <c r="E176" i="5"/>
  <c r="E160" i="5"/>
  <c r="E144" i="5"/>
  <c r="E128" i="5"/>
  <c r="E112" i="5"/>
  <c r="D344" i="5"/>
  <c r="D278" i="5"/>
  <c r="E276" i="5"/>
  <c r="D256" i="5"/>
  <c r="D240" i="5"/>
  <c r="D224" i="5"/>
  <c r="D208" i="5"/>
  <c r="D192" i="5"/>
  <c r="D176" i="5"/>
  <c r="D160" i="5"/>
  <c r="E355" i="5"/>
  <c r="E300" i="5"/>
  <c r="E285" i="5"/>
  <c r="D190" i="5"/>
  <c r="D188" i="5"/>
  <c r="D186" i="5"/>
  <c r="D184" i="5"/>
  <c r="D182" i="5"/>
  <c r="D180" i="5"/>
  <c r="D178" i="5"/>
  <c r="D118" i="5"/>
  <c r="E116" i="5"/>
  <c r="D112" i="5"/>
  <c r="E110" i="5"/>
  <c r="D99" i="5"/>
  <c r="D83" i="5"/>
  <c r="E333" i="5"/>
  <c r="D300" i="5"/>
  <c r="D285" i="5"/>
  <c r="E263" i="5"/>
  <c r="E261" i="5"/>
  <c r="E259" i="5"/>
  <c r="E257" i="5"/>
  <c r="E255" i="5"/>
  <c r="E253" i="5"/>
  <c r="E251" i="5"/>
  <c r="D116" i="5"/>
  <c r="E114" i="5"/>
  <c r="D110" i="5"/>
  <c r="E108" i="5"/>
  <c r="E90" i="5"/>
  <c r="E74" i="5"/>
  <c r="D361" i="5"/>
  <c r="D333" i="5"/>
  <c r="D263" i="5"/>
  <c r="D261" i="5"/>
  <c r="D259" i="5"/>
  <c r="D257" i="5"/>
  <c r="D255" i="5"/>
  <c r="D253" i="5"/>
  <c r="D251" i="5"/>
  <c r="E343" i="5"/>
  <c r="E281" i="5"/>
  <c r="D266" i="5"/>
  <c r="D252" i="5"/>
  <c r="E238" i="5"/>
  <c r="D227" i="5"/>
  <c r="E209" i="5"/>
  <c r="D200" i="5"/>
  <c r="E180" i="5"/>
  <c r="D171" i="5"/>
  <c r="E107" i="5"/>
  <c r="E103" i="5"/>
  <c r="E84" i="5"/>
  <c r="E67" i="5"/>
  <c r="E51" i="5"/>
  <c r="E35" i="5"/>
  <c r="D343" i="5"/>
  <c r="D329" i="5"/>
  <c r="D281" i="5"/>
  <c r="E273" i="5"/>
  <c r="E245" i="5"/>
  <c r="D238" i="5"/>
  <c r="E220" i="5"/>
  <c r="D209" i="5"/>
  <c r="E191" i="5"/>
  <c r="E162" i="5"/>
  <c r="E130" i="5"/>
  <c r="E109" i="5"/>
  <c r="D107" i="5"/>
  <c r="D103" i="5"/>
  <c r="D84" i="5"/>
  <c r="D67" i="5"/>
  <c r="E286" i="5"/>
  <c r="D273" i="5"/>
  <c r="D245" i="5"/>
  <c r="E229" i="5"/>
  <c r="D220" i="5"/>
  <c r="E202" i="5"/>
  <c r="D191" i="5"/>
  <c r="E173" i="5"/>
  <c r="D162" i="5"/>
  <c r="E132" i="5"/>
  <c r="D130" i="5"/>
  <c r="E111" i="5"/>
  <c r="D109" i="5"/>
  <c r="E101" i="5"/>
  <c r="E82" i="5"/>
  <c r="E58" i="5"/>
  <c r="E42" i="5"/>
  <c r="E353" i="5"/>
  <c r="E346" i="5"/>
  <c r="E322" i="5"/>
  <c r="D286" i="5"/>
  <c r="E254" i="5"/>
  <c r="D229" i="5"/>
  <c r="E211" i="5"/>
  <c r="D202" i="5"/>
  <c r="E182" i="5"/>
  <c r="D173" i="5"/>
  <c r="I7" i="5"/>
  <c r="D8" i="5"/>
  <c r="I10" i="5"/>
  <c r="H13" i="5"/>
  <c r="H16" i="5"/>
  <c r="G19" i="5"/>
  <c r="F26" i="5"/>
  <c r="D28" i="5"/>
  <c r="G37" i="5"/>
  <c r="E39" i="5"/>
  <c r="C41" i="5"/>
  <c r="I52" i="5"/>
  <c r="G54" i="5"/>
  <c r="E56" i="5"/>
  <c r="C58" i="5"/>
  <c r="B60" i="5"/>
  <c r="C76" i="5"/>
  <c r="D78" i="5"/>
  <c r="E80" i="5"/>
  <c r="I82" i="5"/>
  <c r="D101" i="5"/>
  <c r="H103" i="5"/>
  <c r="I112" i="5"/>
  <c r="C119" i="5"/>
  <c r="E126" i="5"/>
  <c r="B133" i="5"/>
  <c r="F135" i="5"/>
  <c r="E142" i="5"/>
  <c r="F149" i="5"/>
  <c r="D154" i="5"/>
  <c r="I156" i="5"/>
  <c r="E161" i="5"/>
  <c r="F166" i="5"/>
  <c r="B174" i="5"/>
  <c r="B179" i="5"/>
  <c r="I181" i="5"/>
  <c r="E184" i="5"/>
  <c r="B187" i="5"/>
  <c r="I189" i="5"/>
  <c r="H207" i="5"/>
  <c r="H212" i="5"/>
  <c r="G225" i="5"/>
  <c r="G230" i="5"/>
  <c r="H243" i="5"/>
  <c r="B246" i="5"/>
  <c r="H251" i="5"/>
  <c r="H259" i="5"/>
  <c r="B262" i="5"/>
  <c r="D267" i="5"/>
  <c r="I275" i="5"/>
  <c r="B294" i="5"/>
  <c r="E304" i="5"/>
  <c r="I307" i="5"/>
  <c r="H314" i="5"/>
  <c r="E334" i="5"/>
  <c r="H345" i="5"/>
  <c r="D349" i="5"/>
  <c r="H357" i="5"/>
  <c r="D362" i="5"/>
  <c r="C363" i="5"/>
  <c r="B363" i="5"/>
  <c r="C354" i="5"/>
  <c r="C338" i="5"/>
  <c r="C322" i="5"/>
  <c r="C352" i="5"/>
  <c r="B341" i="5"/>
  <c r="B330" i="5"/>
  <c r="B319" i="5"/>
  <c r="B352" i="5"/>
  <c r="C310" i="5"/>
  <c r="C350" i="5"/>
  <c r="C339" i="5"/>
  <c r="C328" i="5"/>
  <c r="C356" i="5"/>
  <c r="B356" i="5"/>
  <c r="B301" i="5"/>
  <c r="C358" i="5"/>
  <c r="C308" i="5"/>
  <c r="C292" i="5"/>
  <c r="B358" i="5"/>
  <c r="B308" i="5"/>
  <c r="B336" i="5"/>
  <c r="B322" i="5"/>
  <c r="B286" i="5"/>
  <c r="C345" i="5"/>
  <c r="B345" i="5"/>
  <c r="C331" i="5"/>
  <c r="B277" i="5"/>
  <c r="B331" i="5"/>
  <c r="C313" i="5"/>
  <c r="C311" i="5"/>
  <c r="C309" i="5"/>
  <c r="C307" i="5"/>
  <c r="C284" i="5"/>
  <c r="B334" i="5"/>
  <c r="C318" i="5"/>
  <c r="B313" i="5"/>
  <c r="B304" i="5"/>
  <c r="C258" i="5"/>
  <c r="C242" i="5"/>
  <c r="C226" i="5"/>
  <c r="C210" i="5"/>
  <c r="C194" i="5"/>
  <c r="C178" i="5"/>
  <c r="C162" i="5"/>
  <c r="C146" i="5"/>
  <c r="C130" i="5"/>
  <c r="C114" i="5"/>
  <c r="C355" i="5"/>
  <c r="C323" i="5"/>
  <c r="B318" i="5"/>
  <c r="C297" i="5"/>
  <c r="B258" i="5"/>
  <c r="B242" i="5"/>
  <c r="B226" i="5"/>
  <c r="B210" i="5"/>
  <c r="B194" i="5"/>
  <c r="B178" i="5"/>
  <c r="B162" i="5"/>
  <c r="B146" i="5"/>
  <c r="B130" i="5"/>
  <c r="B114" i="5"/>
  <c r="B355" i="5"/>
  <c r="B323" i="5"/>
  <c r="C306" i="5"/>
  <c r="B297" i="5"/>
  <c r="C265" i="5"/>
  <c r="C249" i="5"/>
  <c r="C233" i="5"/>
  <c r="C217" i="5"/>
  <c r="C201" i="5"/>
  <c r="C185" i="5"/>
  <c r="C169" i="5"/>
  <c r="C153" i="5"/>
  <c r="C137" i="5"/>
  <c r="C121" i="5"/>
  <c r="B306" i="5"/>
  <c r="C282" i="5"/>
  <c r="C280" i="5"/>
  <c r="B265" i="5"/>
  <c r="B249" i="5"/>
  <c r="B233" i="5"/>
  <c r="B217" i="5"/>
  <c r="B201" i="5"/>
  <c r="B185" i="5"/>
  <c r="B169" i="5"/>
  <c r="B153" i="5"/>
  <c r="C334" i="5"/>
  <c r="C316" i="5"/>
  <c r="B295" i="5"/>
  <c r="B247" i="5"/>
  <c r="B245" i="5"/>
  <c r="B243" i="5"/>
  <c r="B241" i="5"/>
  <c r="B239" i="5"/>
  <c r="B237" i="5"/>
  <c r="B235" i="5"/>
  <c r="B122" i="5"/>
  <c r="C120" i="5"/>
  <c r="B92" i="5"/>
  <c r="B76" i="5"/>
  <c r="B316" i="5"/>
  <c r="C305" i="5"/>
  <c r="C278" i="5"/>
  <c r="C192" i="5"/>
  <c r="C190" i="5"/>
  <c r="C188" i="5"/>
  <c r="C186" i="5"/>
  <c r="C184" i="5"/>
  <c r="C182" i="5"/>
  <c r="C180" i="5"/>
  <c r="B120" i="5"/>
  <c r="C118" i="5"/>
  <c r="C112" i="5"/>
  <c r="C99" i="5"/>
  <c r="C83" i="5"/>
  <c r="B305" i="5"/>
  <c r="C300" i="5"/>
  <c r="C285" i="5"/>
  <c r="B278" i="5"/>
  <c r="B192" i="5"/>
  <c r="B190" i="5"/>
  <c r="B188" i="5"/>
  <c r="B186" i="5"/>
  <c r="B184" i="5"/>
  <c r="B182" i="5"/>
  <c r="B180" i="5"/>
  <c r="C361" i="5"/>
  <c r="C333" i="5"/>
  <c r="B300" i="5"/>
  <c r="B285" i="5"/>
  <c r="C263" i="5"/>
  <c r="C261" i="5"/>
  <c r="C259" i="5"/>
  <c r="C257" i="5"/>
  <c r="C255" i="5"/>
  <c r="C253" i="5"/>
  <c r="C251" i="5"/>
  <c r="B357" i="5"/>
  <c r="C336" i="5"/>
  <c r="B298" i="5"/>
  <c r="C289" i="5"/>
  <c r="B259" i="5"/>
  <c r="B236" i="5"/>
  <c r="C218" i="5"/>
  <c r="B207" i="5"/>
  <c r="C189" i="5"/>
  <c r="C151" i="5"/>
  <c r="B128" i="5"/>
  <c r="C105" i="5"/>
  <c r="C86" i="5"/>
  <c r="C69" i="5"/>
  <c r="C60" i="5"/>
  <c r="C44" i="5"/>
  <c r="C28" i="5"/>
  <c r="C364" i="5"/>
  <c r="C315" i="5"/>
  <c r="B289" i="5"/>
  <c r="C266" i="5"/>
  <c r="C252" i="5"/>
  <c r="C227" i="5"/>
  <c r="B218" i="5"/>
  <c r="C200" i="5"/>
  <c r="B189" i="5"/>
  <c r="C171" i="5"/>
  <c r="B151" i="5"/>
  <c r="B105" i="5"/>
  <c r="B86" i="5"/>
  <c r="B69" i="5"/>
  <c r="B364" i="5"/>
  <c r="B350" i="5"/>
  <c r="C343" i="5"/>
  <c r="C329" i="5"/>
  <c r="B315" i="5"/>
  <c r="C281" i="5"/>
  <c r="B266" i="5"/>
  <c r="B252" i="5"/>
  <c r="C238" i="5"/>
  <c r="B227" i="5"/>
  <c r="C209" i="5"/>
  <c r="B200" i="5"/>
  <c r="B171" i="5"/>
  <c r="C107" i="5"/>
  <c r="C103" i="5"/>
  <c r="C84" i="5"/>
  <c r="C67" i="5"/>
  <c r="C51" i="5"/>
  <c r="B343" i="5"/>
  <c r="B329" i="5"/>
  <c r="B281" i="5"/>
  <c r="C273" i="5"/>
  <c r="C245" i="5"/>
  <c r="B238" i="5"/>
  <c r="C220" i="5"/>
  <c r="B209" i="5"/>
  <c r="C191" i="5"/>
  <c r="C8" i="5"/>
  <c r="B28" i="5"/>
  <c r="B41" i="5"/>
  <c r="B58" i="5"/>
  <c r="C78" i="5"/>
  <c r="C101" i="5"/>
  <c r="B119" i="5"/>
  <c r="C154" i="5"/>
  <c r="C267" i="5"/>
  <c r="C349" i="5"/>
  <c r="C362" i="5"/>
  <c r="G361" i="5"/>
  <c r="F361" i="5"/>
  <c r="G352" i="5"/>
  <c r="G336" i="5"/>
  <c r="G320" i="5"/>
  <c r="G348" i="5"/>
  <c r="G337" i="5"/>
  <c r="G326" i="5"/>
  <c r="G308" i="5"/>
  <c r="F348" i="5"/>
  <c r="F337" i="5"/>
  <c r="F326" i="5"/>
  <c r="G360" i="5"/>
  <c r="F360" i="5"/>
  <c r="G327" i="5"/>
  <c r="G325" i="5"/>
  <c r="G323" i="5"/>
  <c r="G321" i="5"/>
  <c r="G319" i="5"/>
  <c r="F299" i="5"/>
  <c r="G362" i="5"/>
  <c r="G335" i="5"/>
  <c r="G333" i="5"/>
  <c r="G331" i="5"/>
  <c r="G329" i="5"/>
  <c r="F327" i="5"/>
  <c r="F325" i="5"/>
  <c r="F323" i="5"/>
  <c r="F321" i="5"/>
  <c r="F319" i="5"/>
  <c r="G317" i="5"/>
  <c r="G306" i="5"/>
  <c r="G290" i="5"/>
  <c r="F362" i="5"/>
  <c r="F335" i="5"/>
  <c r="F333" i="5"/>
  <c r="F331" i="5"/>
  <c r="F329" i="5"/>
  <c r="F317" i="5"/>
  <c r="F306" i="5"/>
  <c r="G364" i="5"/>
  <c r="G359" i="5"/>
  <c r="G338" i="5"/>
  <c r="G324" i="5"/>
  <c r="G315" i="5"/>
  <c r="F313" i="5"/>
  <c r="F311" i="5"/>
  <c r="F309" i="5"/>
  <c r="F307" i="5"/>
  <c r="G305" i="5"/>
  <c r="F284" i="5"/>
  <c r="F364" i="5"/>
  <c r="F359" i="5"/>
  <c r="F352" i="5"/>
  <c r="F338" i="5"/>
  <c r="F324" i="5"/>
  <c r="F315" i="5"/>
  <c r="F305" i="5"/>
  <c r="G303" i="5"/>
  <c r="G297" i="5"/>
  <c r="G347" i="5"/>
  <c r="F303" i="5"/>
  <c r="G301" i="5"/>
  <c r="F297" i="5"/>
  <c r="G295" i="5"/>
  <c r="F275" i="5"/>
  <c r="F347" i="5"/>
  <c r="F301" i="5"/>
  <c r="G299" i="5"/>
  <c r="F295" i="5"/>
  <c r="G293" i="5"/>
  <c r="G282" i="5"/>
  <c r="G344" i="5"/>
  <c r="F282" i="5"/>
  <c r="F280" i="5"/>
  <c r="G278" i="5"/>
  <c r="G256" i="5"/>
  <c r="G240" i="5"/>
  <c r="G224" i="5"/>
  <c r="G208" i="5"/>
  <c r="G192" i="5"/>
  <c r="G176" i="5"/>
  <c r="G160" i="5"/>
  <c r="G144" i="5"/>
  <c r="G128" i="5"/>
  <c r="G112" i="5"/>
  <c r="F344" i="5"/>
  <c r="F278" i="5"/>
  <c r="G276" i="5"/>
  <c r="F256" i="5"/>
  <c r="F240" i="5"/>
  <c r="F224" i="5"/>
  <c r="F208" i="5"/>
  <c r="F192" i="5"/>
  <c r="F176" i="5"/>
  <c r="F160" i="5"/>
  <c r="F144" i="5"/>
  <c r="F128" i="5"/>
  <c r="F112" i="5"/>
  <c r="G349" i="5"/>
  <c r="F276" i="5"/>
  <c r="G274" i="5"/>
  <c r="G263" i="5"/>
  <c r="G247" i="5"/>
  <c r="G231" i="5"/>
  <c r="G215" i="5"/>
  <c r="G199" i="5"/>
  <c r="G183" i="5"/>
  <c r="G167" i="5"/>
  <c r="G151" i="5"/>
  <c r="G135" i="5"/>
  <c r="G119" i="5"/>
  <c r="G363" i="5"/>
  <c r="F349" i="5"/>
  <c r="G328" i="5"/>
  <c r="G286" i="5"/>
  <c r="G284" i="5"/>
  <c r="F274" i="5"/>
  <c r="F263" i="5"/>
  <c r="F247" i="5"/>
  <c r="F231" i="5"/>
  <c r="F215" i="5"/>
  <c r="F199" i="5"/>
  <c r="F183" i="5"/>
  <c r="F167" i="5"/>
  <c r="F151" i="5"/>
  <c r="G313" i="5"/>
  <c r="F261" i="5"/>
  <c r="F259" i="5"/>
  <c r="F257" i="5"/>
  <c r="F255" i="5"/>
  <c r="F253" i="5"/>
  <c r="F251" i="5"/>
  <c r="F249" i="5"/>
  <c r="F114" i="5"/>
  <c r="F108" i="5"/>
  <c r="G106" i="5"/>
  <c r="F90" i="5"/>
  <c r="F74" i="5"/>
  <c r="G206" i="5"/>
  <c r="G204" i="5"/>
  <c r="G202" i="5"/>
  <c r="G200" i="5"/>
  <c r="G198" i="5"/>
  <c r="G196" i="5"/>
  <c r="G194" i="5"/>
  <c r="F106" i="5"/>
  <c r="G97" i="5"/>
  <c r="G81" i="5"/>
  <c r="G310" i="5"/>
  <c r="G292" i="5"/>
  <c r="F206" i="5"/>
  <c r="F204" i="5"/>
  <c r="F202" i="5"/>
  <c r="F200" i="5"/>
  <c r="F198" i="5"/>
  <c r="F196" i="5"/>
  <c r="F194" i="5"/>
  <c r="G358" i="5"/>
  <c r="F310" i="5"/>
  <c r="F292" i="5"/>
  <c r="G287" i="5"/>
  <c r="G267" i="5"/>
  <c r="G265" i="5"/>
  <c r="G350" i="5"/>
  <c r="F273" i="5"/>
  <c r="F245" i="5"/>
  <c r="G229" i="5"/>
  <c r="F220" i="5"/>
  <c r="F191" i="5"/>
  <c r="G173" i="5"/>
  <c r="F162" i="5"/>
  <c r="G132" i="5"/>
  <c r="F130" i="5"/>
  <c r="G111" i="5"/>
  <c r="F109" i="5"/>
  <c r="G101" i="5"/>
  <c r="G82" i="5"/>
  <c r="G58" i="5"/>
  <c r="G42" i="5"/>
  <c r="G26" i="5"/>
  <c r="G353" i="5"/>
  <c r="F350" i="5"/>
  <c r="G346" i="5"/>
  <c r="G322" i="5"/>
  <c r="F286" i="5"/>
  <c r="G254" i="5"/>
  <c r="F229" i="5"/>
  <c r="G211" i="5"/>
  <c r="G182" i="5"/>
  <c r="F173" i="5"/>
  <c r="G134" i="5"/>
  <c r="F132" i="5"/>
  <c r="G113" i="5"/>
  <c r="F111" i="5"/>
  <c r="F101" i="5"/>
  <c r="F82" i="5"/>
  <c r="F353" i="5"/>
  <c r="F346" i="5"/>
  <c r="G339" i="5"/>
  <c r="F322" i="5"/>
  <c r="G312" i="5"/>
  <c r="G268" i="5"/>
  <c r="F254" i="5"/>
  <c r="G222" i="5"/>
  <c r="F211" i="5"/>
  <c r="G193" i="5"/>
  <c r="F182" i="5"/>
  <c r="G164" i="5"/>
  <c r="G153" i="5"/>
  <c r="G136" i="5"/>
  <c r="F134" i="5"/>
  <c r="G115" i="5"/>
  <c r="F113" i="5"/>
  <c r="G99" i="5"/>
  <c r="G80" i="5"/>
  <c r="G65" i="5"/>
  <c r="G49" i="5"/>
  <c r="F339" i="5"/>
  <c r="F312" i="5"/>
  <c r="F268" i="5"/>
  <c r="G261" i="5"/>
  <c r="F222" i="5"/>
  <c r="F193" i="5"/>
  <c r="G175" i="5"/>
  <c r="E8" i="5"/>
  <c r="I13" i="5"/>
  <c r="I16" i="5"/>
  <c r="H19" i="5"/>
  <c r="H26" i="5"/>
  <c r="E28" i="5"/>
  <c r="B30" i="5"/>
  <c r="H37" i="5"/>
  <c r="F39" i="5"/>
  <c r="D41" i="5"/>
  <c r="B43" i="5"/>
  <c r="H54" i="5"/>
  <c r="F56" i="5"/>
  <c r="D58" i="5"/>
  <c r="D60" i="5"/>
  <c r="B62" i="5"/>
  <c r="D76" i="5"/>
  <c r="E78" i="5"/>
  <c r="F80" i="5"/>
  <c r="B99" i="5"/>
  <c r="H101" i="5"/>
  <c r="I103" i="5"/>
  <c r="D119" i="5"/>
  <c r="B124" i="5"/>
  <c r="F126" i="5"/>
  <c r="C133" i="5"/>
  <c r="B140" i="5"/>
  <c r="F142" i="5"/>
  <c r="B147" i="5"/>
  <c r="G149" i="5"/>
  <c r="E154" i="5"/>
  <c r="F161" i="5"/>
  <c r="G166" i="5"/>
  <c r="C174" i="5"/>
  <c r="C179" i="5"/>
  <c r="F184" i="5"/>
  <c r="C187" i="5"/>
  <c r="B197" i="5"/>
  <c r="B202" i="5"/>
  <c r="B205" i="5"/>
  <c r="I207" i="5"/>
  <c r="I212" i="5"/>
  <c r="H225" i="5"/>
  <c r="H230" i="5"/>
  <c r="I243" i="5"/>
  <c r="C246" i="5"/>
  <c r="I251" i="5"/>
  <c r="I259" i="5"/>
  <c r="C262" i="5"/>
  <c r="E267" i="5"/>
  <c r="C294" i="5"/>
  <c r="F304" i="5"/>
  <c r="B311" i="5"/>
  <c r="I314" i="5"/>
  <c r="C326" i="5"/>
  <c r="F334" i="5"/>
  <c r="H341" i="5"/>
  <c r="I345" i="5"/>
  <c r="E349" i="5"/>
  <c r="E362" i="5"/>
  <c r="I352" i="5"/>
  <c r="I359" i="5"/>
  <c r="I343" i="5"/>
  <c r="I327" i="5"/>
  <c r="H348" i="5"/>
  <c r="H337" i="5"/>
  <c r="H326" i="5"/>
  <c r="I315" i="5"/>
  <c r="I346" i="5"/>
  <c r="I335" i="5"/>
  <c r="I324" i="5"/>
  <c r="I362" i="5"/>
  <c r="I333" i="5"/>
  <c r="I331" i="5"/>
  <c r="I329" i="5"/>
  <c r="H327" i="5"/>
  <c r="H325" i="5"/>
  <c r="H323" i="5"/>
  <c r="H321" i="5"/>
  <c r="H319" i="5"/>
  <c r="I317" i="5"/>
  <c r="H362" i="5"/>
  <c r="H335" i="5"/>
  <c r="H333" i="5"/>
  <c r="H331" i="5"/>
  <c r="H329" i="5"/>
  <c r="H317" i="5"/>
  <c r="H306" i="5"/>
  <c r="H290" i="5"/>
  <c r="I364" i="5"/>
  <c r="I297" i="5"/>
  <c r="H364" i="5"/>
  <c r="I341" i="5"/>
  <c r="I339" i="5"/>
  <c r="I337" i="5"/>
  <c r="H315" i="5"/>
  <c r="H297" i="5"/>
  <c r="H352" i="5"/>
  <c r="I347" i="5"/>
  <c r="H303" i="5"/>
  <c r="I301" i="5"/>
  <c r="I295" i="5"/>
  <c r="H275" i="5"/>
  <c r="H347" i="5"/>
  <c r="H301" i="5"/>
  <c r="I299" i="5"/>
  <c r="H295" i="5"/>
  <c r="I293" i="5"/>
  <c r="I282" i="5"/>
  <c r="I340" i="5"/>
  <c r="H299" i="5"/>
  <c r="H293" i="5"/>
  <c r="H282" i="5"/>
  <c r="H340" i="5"/>
  <c r="I291" i="5"/>
  <c r="I273" i="5"/>
  <c r="I349" i="5"/>
  <c r="H276" i="5"/>
  <c r="I274" i="5"/>
  <c r="I263" i="5"/>
  <c r="I247" i="5"/>
  <c r="I231" i="5"/>
  <c r="I215" i="5"/>
  <c r="I199" i="5"/>
  <c r="I183" i="5"/>
  <c r="I167" i="5"/>
  <c r="I151" i="5"/>
  <c r="I135" i="5"/>
  <c r="I119" i="5"/>
  <c r="I363" i="5"/>
  <c r="H349" i="5"/>
  <c r="I328" i="5"/>
  <c r="I286" i="5"/>
  <c r="I284" i="5"/>
  <c r="H274" i="5"/>
  <c r="H263" i="5"/>
  <c r="H247" i="5"/>
  <c r="H231" i="5"/>
  <c r="H215" i="5"/>
  <c r="H199" i="5"/>
  <c r="H183" i="5"/>
  <c r="H167" i="5"/>
  <c r="H151" i="5"/>
  <c r="H135" i="5"/>
  <c r="H119" i="5"/>
  <c r="H363" i="5"/>
  <c r="I336" i="5"/>
  <c r="H328" i="5"/>
  <c r="I320" i="5"/>
  <c r="I288" i="5"/>
  <c r="H286" i="5"/>
  <c r="H284" i="5"/>
  <c r="I272" i="5"/>
  <c r="I254" i="5"/>
  <c r="I238" i="5"/>
  <c r="I222" i="5"/>
  <c r="I206" i="5"/>
  <c r="I190" i="5"/>
  <c r="I174" i="5"/>
  <c r="I158" i="5"/>
  <c r="I142" i="5"/>
  <c r="I126" i="5"/>
  <c r="I110" i="5"/>
  <c r="H336" i="5"/>
  <c r="H320" i="5"/>
  <c r="I308" i="5"/>
  <c r="H288" i="5"/>
  <c r="H272" i="5"/>
  <c r="H254" i="5"/>
  <c r="H238" i="5"/>
  <c r="H222" i="5"/>
  <c r="H206" i="5"/>
  <c r="H190" i="5"/>
  <c r="H174" i="5"/>
  <c r="H158" i="5"/>
  <c r="I361" i="5"/>
  <c r="I310" i="5"/>
  <c r="H305" i="5"/>
  <c r="I292" i="5"/>
  <c r="H278" i="5"/>
  <c r="H204" i="5"/>
  <c r="H202" i="5"/>
  <c r="H200" i="5"/>
  <c r="H198" i="5"/>
  <c r="H196" i="5"/>
  <c r="H194" i="5"/>
  <c r="H192" i="5"/>
  <c r="H97" i="5"/>
  <c r="H81" i="5"/>
  <c r="H361" i="5"/>
  <c r="I358" i="5"/>
  <c r="H310" i="5"/>
  <c r="H292" i="5"/>
  <c r="I287" i="5"/>
  <c r="I267" i="5"/>
  <c r="I265" i="5"/>
  <c r="I149" i="5"/>
  <c r="I147" i="5"/>
  <c r="I104" i="5"/>
  <c r="I88" i="5"/>
  <c r="I72" i="5"/>
  <c r="H358" i="5"/>
  <c r="I351" i="5"/>
  <c r="I330" i="5"/>
  <c r="H287" i="5"/>
  <c r="I280" i="5"/>
  <c r="I269" i="5"/>
  <c r="H267" i="5"/>
  <c r="H265" i="5"/>
  <c r="H351" i="5"/>
  <c r="I342" i="5"/>
  <c r="H330" i="5"/>
  <c r="I318" i="5"/>
  <c r="I302" i="5"/>
  <c r="H280" i="5"/>
  <c r="I271" i="5"/>
  <c r="H269" i="5"/>
  <c r="H353" i="5"/>
  <c r="H346" i="5"/>
  <c r="H322" i="5"/>
  <c r="I312" i="5"/>
  <c r="I268" i="5"/>
  <c r="H211" i="5"/>
  <c r="I193" i="5"/>
  <c r="H182" i="5"/>
  <c r="I164" i="5"/>
  <c r="I153" i="5"/>
  <c r="I136" i="5"/>
  <c r="H134" i="5"/>
  <c r="I115" i="5"/>
  <c r="H113" i="5"/>
  <c r="I99" i="5"/>
  <c r="I80" i="5"/>
  <c r="I65" i="5"/>
  <c r="I49" i="5"/>
  <c r="I33" i="5"/>
  <c r="H339" i="5"/>
  <c r="H312" i="5"/>
  <c r="H268" i="5"/>
  <c r="I261" i="5"/>
  <c r="I202" i="5"/>
  <c r="H193" i="5"/>
  <c r="I175" i="5"/>
  <c r="H164" i="5"/>
  <c r="H153" i="5"/>
  <c r="I138" i="5"/>
  <c r="H136" i="5"/>
  <c r="I117" i="5"/>
  <c r="H115" i="5"/>
  <c r="H99" i="5"/>
  <c r="H80" i="5"/>
  <c r="H65" i="5"/>
  <c r="I332" i="5"/>
  <c r="I309" i="5"/>
  <c r="H261" i="5"/>
  <c r="I213" i="5"/>
  <c r="I184" i="5"/>
  <c r="H175" i="5"/>
  <c r="I155" i="5"/>
  <c r="I140" i="5"/>
  <c r="H138" i="5"/>
  <c r="H117" i="5"/>
  <c r="I97" i="5"/>
  <c r="I95" i="5"/>
  <c r="I78" i="5"/>
  <c r="I56" i="5"/>
  <c r="I40" i="5"/>
  <c r="I360" i="5"/>
  <c r="H332" i="5"/>
  <c r="H309" i="5"/>
  <c r="I294" i="5"/>
  <c r="I278" i="5"/>
  <c r="I240" i="5"/>
  <c r="H213" i="5"/>
  <c r="I195" i="5"/>
  <c r="H184" i="5"/>
  <c r="I166" i="5"/>
  <c r="I19" i="5"/>
  <c r="B21" i="5"/>
  <c r="I26" i="5"/>
  <c r="C30" i="5"/>
  <c r="I37" i="5"/>
  <c r="E41" i="5"/>
  <c r="C43" i="5"/>
  <c r="I54" i="5"/>
  <c r="G56" i="5"/>
  <c r="F58" i="5"/>
  <c r="E60" i="5"/>
  <c r="C62" i="5"/>
  <c r="B74" i="5"/>
  <c r="E76" i="5"/>
  <c r="F78" i="5"/>
  <c r="B97" i="5"/>
  <c r="E99" i="5"/>
  <c r="I101" i="5"/>
  <c r="B110" i="5"/>
  <c r="E119" i="5"/>
  <c r="C124" i="5"/>
  <c r="G126" i="5"/>
  <c r="D133" i="5"/>
  <c r="C140" i="5"/>
  <c r="G142" i="5"/>
  <c r="C147" i="5"/>
  <c r="H149" i="5"/>
  <c r="F154" i="5"/>
  <c r="B159" i="5"/>
  <c r="G161" i="5"/>
  <c r="B164" i="5"/>
  <c r="H166" i="5"/>
  <c r="D174" i="5"/>
  <c r="D179" i="5"/>
  <c r="G184" i="5"/>
  <c r="D187" i="5"/>
  <c r="C197" i="5"/>
  <c r="C202" i="5"/>
  <c r="C205" i="5"/>
  <c r="B215" i="5"/>
  <c r="B220" i="5"/>
  <c r="B223" i="5"/>
  <c r="I225" i="5"/>
  <c r="B228" i="5"/>
  <c r="I230" i="5"/>
  <c r="D246" i="5"/>
  <c r="D262" i="5"/>
  <c r="F267" i="5"/>
  <c r="B270" i="5"/>
  <c r="D294" i="5"/>
  <c r="G304" i="5"/>
  <c r="G311" i="5"/>
  <c r="D318" i="5"/>
  <c r="D322" i="5"/>
  <c r="D326" i="5"/>
  <c r="C330" i="5"/>
  <c r="G334" i="5"/>
  <c r="F358" i="5"/>
  <c r="B4" i="2"/>
  <c r="B12" i="2"/>
  <c r="D12" i="2"/>
  <c r="B14" i="2"/>
  <c r="D14" i="2"/>
  <c r="B6" i="2"/>
  <c r="B10" i="2"/>
  <c r="B18" i="2"/>
  <c r="B20" i="2"/>
  <c r="B8" i="2"/>
  <c r="D8" i="2"/>
  <c r="B16" i="2"/>
  <c r="E4" i="2"/>
  <c r="E5" i="2"/>
  <c r="G4" i="2"/>
  <c r="D16" i="2"/>
  <c r="E16" i="2"/>
  <c r="G16" i="2"/>
  <c r="D6" i="2"/>
  <c r="E6" i="2"/>
  <c r="G6" i="2"/>
  <c r="D18" i="2"/>
  <c r="E18" i="2"/>
  <c r="G18" i="2"/>
  <c r="D10" i="2"/>
  <c r="E10" i="2"/>
  <c r="G10" i="2"/>
  <c r="D20" i="2"/>
  <c r="E20" i="2"/>
  <c r="G20" i="2"/>
  <c r="E14" i="2"/>
  <c r="G14" i="2"/>
  <c r="E8" i="2"/>
  <c r="G8" i="2"/>
  <c r="B96" i="7"/>
  <c r="C96" i="7"/>
  <c r="B80" i="7"/>
  <c r="C80" i="7"/>
  <c r="B64" i="7"/>
  <c r="C64" i="7"/>
  <c r="B48" i="7"/>
  <c r="C48" i="7"/>
  <c r="B32" i="7"/>
  <c r="C32" i="7"/>
  <c r="B16" i="7"/>
  <c r="C16" i="7"/>
  <c r="B97" i="7"/>
  <c r="C97" i="7"/>
  <c r="B50" i="7"/>
  <c r="C50" i="7"/>
  <c r="B44" i="7"/>
  <c r="C44" i="7"/>
  <c r="B95" i="7"/>
  <c r="C95" i="7"/>
  <c r="B42" i="7"/>
  <c r="C42" i="7"/>
  <c r="B93" i="7"/>
  <c r="C93" i="7"/>
  <c r="B87" i="7"/>
  <c r="C87" i="7"/>
  <c r="B40" i="7"/>
  <c r="C40" i="7"/>
  <c r="B91" i="7"/>
  <c r="C91" i="7"/>
  <c r="B85" i="7"/>
  <c r="C85" i="7"/>
  <c r="B89" i="7"/>
  <c r="C89" i="7"/>
  <c r="B54" i="7"/>
  <c r="C54" i="7"/>
  <c r="B41" i="7"/>
  <c r="C41" i="7"/>
  <c r="B15" i="7"/>
  <c r="C15" i="7"/>
  <c r="B98" i="7"/>
  <c r="C98" i="7"/>
  <c r="B71" i="7"/>
  <c r="C71" i="7"/>
  <c r="B56" i="7"/>
  <c r="C56" i="7"/>
  <c r="B43" i="7"/>
  <c r="C43" i="7"/>
  <c r="B17" i="7"/>
  <c r="C17" i="7"/>
  <c r="B49" i="7"/>
  <c r="C49" i="7"/>
  <c r="B84" i="7"/>
  <c r="C84" i="7"/>
  <c r="B59" i="7"/>
  <c r="C59" i="7"/>
  <c r="B7" i="7"/>
  <c r="C7" i="7"/>
  <c r="B34" i="7"/>
  <c r="C34" i="7"/>
  <c r="B39" i="7"/>
  <c r="C39" i="7"/>
  <c r="B75" i="7"/>
  <c r="C75" i="7"/>
  <c r="B58" i="7"/>
  <c r="C58" i="7"/>
  <c r="B10" i="7"/>
  <c r="C10" i="7"/>
  <c r="B78" i="7"/>
  <c r="C78" i="7"/>
  <c r="B24" i="7"/>
  <c r="C24" i="7"/>
  <c r="B104" i="7"/>
  <c r="C104" i="7"/>
  <c r="B55" i="7"/>
  <c r="C55" i="7"/>
  <c r="B38" i="7"/>
  <c r="C38" i="7"/>
  <c r="B21" i="7"/>
  <c r="C21" i="7"/>
  <c r="B13" i="7"/>
  <c r="C13" i="7"/>
  <c r="B27" i="7"/>
  <c r="C27" i="7"/>
  <c r="B94" i="7"/>
  <c r="C94" i="7"/>
  <c r="B45" i="7"/>
  <c r="C45" i="7"/>
  <c r="B19" i="7"/>
  <c r="C19" i="7"/>
  <c r="B6" i="7"/>
  <c r="C6" i="7"/>
  <c r="B51" i="7"/>
  <c r="C51" i="7"/>
  <c r="B77" i="7"/>
  <c r="C77" i="7"/>
  <c r="B74" i="7"/>
  <c r="C74" i="7"/>
  <c r="B61" i="7"/>
  <c r="C61" i="7"/>
  <c r="B35" i="7"/>
  <c r="C35" i="7"/>
  <c r="B100" i="7"/>
  <c r="C100" i="7"/>
  <c r="B14" i="7"/>
  <c r="C14" i="7"/>
  <c r="B11" i="7"/>
  <c r="C11" i="7"/>
  <c r="B81" i="7"/>
  <c r="C81" i="7"/>
  <c r="B33" i="7"/>
  <c r="C33" i="7"/>
  <c r="B29" i="7"/>
  <c r="C29" i="7"/>
  <c r="B73" i="7"/>
  <c r="C73" i="7"/>
  <c r="B86" i="7"/>
  <c r="C86" i="7"/>
  <c r="B99" i="7"/>
  <c r="C99" i="7"/>
  <c r="B18" i="7"/>
  <c r="C18" i="7"/>
  <c r="B5" i="2"/>
  <c r="B82" i="7"/>
  <c r="C82" i="7"/>
  <c r="B60" i="7"/>
  <c r="C60" i="7"/>
  <c r="B103" i="7"/>
  <c r="C103" i="7"/>
  <c r="B102" i="7"/>
  <c r="C102" i="7"/>
  <c r="B70" i="7"/>
  <c r="C70" i="7"/>
  <c r="B57" i="7"/>
  <c r="C57" i="7"/>
  <c r="B92" i="7"/>
  <c r="C92" i="7"/>
  <c r="B8" i="7"/>
  <c r="C8" i="7"/>
  <c r="B83" i="7"/>
  <c r="C83" i="7"/>
  <c r="B46" i="7"/>
  <c r="C46" i="7"/>
  <c r="B9" i="7"/>
  <c r="C9" i="7"/>
  <c r="B76" i="7"/>
  <c r="C76" i="7"/>
  <c r="B52" i="7"/>
  <c r="C52" i="7"/>
  <c r="B63" i="7"/>
  <c r="C63" i="7"/>
  <c r="B101" i="7"/>
  <c r="C101" i="7"/>
  <c r="B69" i="7"/>
  <c r="C69" i="7"/>
  <c r="B26" i="7"/>
  <c r="C26" i="7"/>
  <c r="B68" i="7"/>
  <c r="C68" i="7"/>
  <c r="B25" i="7"/>
  <c r="C25" i="7"/>
  <c r="B12" i="7"/>
  <c r="C12" i="7"/>
  <c r="B66" i="7"/>
  <c r="C66" i="7"/>
  <c r="B53" i="7"/>
  <c r="C53" i="7"/>
  <c r="B28" i="7"/>
  <c r="C28" i="7"/>
  <c r="B4" i="7"/>
  <c r="C4" i="7"/>
  <c r="B37" i="7"/>
  <c r="C37" i="7"/>
  <c r="B90" i="7"/>
  <c r="C90" i="7"/>
  <c r="B79" i="7"/>
  <c r="C79" i="7"/>
  <c r="B47" i="7"/>
  <c r="C47" i="7"/>
  <c r="B23" i="7"/>
  <c r="C23" i="7"/>
  <c r="B65" i="7"/>
  <c r="C65" i="7"/>
  <c r="B88" i="7"/>
  <c r="C88" i="7"/>
  <c r="B36" i="7"/>
  <c r="C36" i="7"/>
  <c r="B5" i="7"/>
  <c r="C5" i="7"/>
  <c r="B67" i="7"/>
  <c r="C67" i="7"/>
  <c r="D4" i="2"/>
  <c r="B20" i="7"/>
  <c r="C20" i="7"/>
  <c r="B31" i="7"/>
  <c r="C31" i="7"/>
  <c r="B22" i="7"/>
  <c r="C22" i="7"/>
  <c r="B62" i="7"/>
  <c r="C62" i="7"/>
  <c r="B30" i="7"/>
  <c r="C30" i="7"/>
  <c r="B72" i="7"/>
  <c r="C72" i="7"/>
  <c r="E12" i="2"/>
  <c r="G12" i="2"/>
  <c r="D103" i="7"/>
  <c r="E103" i="7"/>
  <c r="D87" i="7"/>
  <c r="E87" i="7"/>
  <c r="D71" i="7"/>
  <c r="E71" i="7"/>
  <c r="D55" i="7"/>
  <c r="E55" i="7"/>
  <c r="D39" i="7"/>
  <c r="E39" i="7"/>
  <c r="D23" i="7"/>
  <c r="E23" i="7"/>
  <c r="D7" i="7"/>
  <c r="E7" i="7"/>
  <c r="D93" i="7"/>
  <c r="E93" i="7"/>
  <c r="D40" i="7"/>
  <c r="E40" i="7"/>
  <c r="D91" i="7"/>
  <c r="E91" i="7"/>
  <c r="D85" i="7"/>
  <c r="E85" i="7"/>
  <c r="D38" i="7"/>
  <c r="E38" i="7"/>
  <c r="D89" i="7"/>
  <c r="E89" i="7"/>
  <c r="D83" i="7"/>
  <c r="E83" i="7"/>
  <c r="D36" i="7"/>
  <c r="E36" i="7"/>
  <c r="D30" i="7"/>
  <c r="E30" i="7"/>
  <c r="D81" i="7"/>
  <c r="E81" i="7"/>
  <c r="D56" i="7"/>
  <c r="E56" i="7"/>
  <c r="D43" i="7"/>
  <c r="E43" i="7"/>
  <c r="D17" i="7"/>
  <c r="E17" i="7"/>
  <c r="D80" i="7"/>
  <c r="E80" i="7"/>
  <c r="D100" i="7"/>
  <c r="E100" i="7"/>
  <c r="D58" i="7"/>
  <c r="E58" i="7"/>
  <c r="D45" i="7"/>
  <c r="E45" i="7"/>
  <c r="D32" i="7"/>
  <c r="E32" i="7"/>
  <c r="D19" i="7"/>
  <c r="E19" i="7"/>
  <c r="D6" i="7"/>
  <c r="E6" i="7"/>
  <c r="D4" i="7"/>
  <c r="E4" i="7"/>
  <c r="D34" i="7"/>
  <c r="E34" i="7"/>
  <c r="D44" i="7"/>
  <c r="E44" i="7"/>
  <c r="D94" i="7"/>
  <c r="E94" i="7"/>
  <c r="D54" i="7"/>
  <c r="E54" i="7"/>
  <c r="D14" i="7"/>
  <c r="E14" i="7"/>
  <c r="D29" i="7"/>
  <c r="E29" i="7"/>
  <c r="D24" i="7"/>
  <c r="E24" i="7"/>
  <c r="D104" i="7"/>
  <c r="E104" i="7"/>
  <c r="D21" i="7"/>
  <c r="E21" i="7"/>
  <c r="D13" i="7"/>
  <c r="E13" i="7"/>
  <c r="D27" i="7"/>
  <c r="E27" i="7"/>
  <c r="D41" i="7"/>
  <c r="E41" i="7"/>
  <c r="D72" i="7"/>
  <c r="E72" i="7"/>
  <c r="D51" i="7"/>
  <c r="E51" i="7"/>
  <c r="D77" i="7"/>
  <c r="E77" i="7"/>
  <c r="D74" i="7"/>
  <c r="E74" i="7"/>
  <c r="D61" i="7"/>
  <c r="E61" i="7"/>
  <c r="D35" i="7"/>
  <c r="E35" i="7"/>
  <c r="D84" i="7"/>
  <c r="E84" i="7"/>
  <c r="D73" i="7"/>
  <c r="E73" i="7"/>
  <c r="D62" i="7"/>
  <c r="E62" i="7"/>
  <c r="D92" i="7"/>
  <c r="E92" i="7"/>
  <c r="D25" i="7"/>
  <c r="E25" i="7"/>
  <c r="D82" i="7"/>
  <c r="E82" i="7"/>
  <c r="D60" i="7"/>
  <c r="E60" i="7"/>
  <c r="D48" i="7"/>
  <c r="E48" i="7"/>
  <c r="D99" i="7"/>
  <c r="E99" i="7"/>
  <c r="D18" i="7"/>
  <c r="E18" i="7"/>
  <c r="D5" i="2"/>
  <c r="D67" i="7"/>
  <c r="E67" i="7"/>
  <c r="D59" i="7"/>
  <c r="E59" i="7"/>
  <c r="D42" i="7"/>
  <c r="E42" i="7"/>
  <c r="D8" i="7"/>
  <c r="E8" i="7"/>
  <c r="D50" i="7"/>
  <c r="E50" i="7"/>
  <c r="D86" i="7"/>
  <c r="E86" i="7"/>
  <c r="D97" i="7"/>
  <c r="E97" i="7"/>
  <c r="D65" i="7"/>
  <c r="E65" i="7"/>
  <c r="D96" i="7"/>
  <c r="E96" i="7"/>
  <c r="B7" i="2"/>
  <c r="D95" i="7"/>
  <c r="E95" i="7"/>
  <c r="D63" i="7"/>
  <c r="E63" i="7"/>
  <c r="D102" i="7"/>
  <c r="E102" i="7"/>
  <c r="D64" i="7"/>
  <c r="E64" i="7"/>
  <c r="D52" i="7"/>
  <c r="E52" i="7"/>
  <c r="D76" i="7"/>
  <c r="E76" i="7"/>
  <c r="D70" i="7"/>
  <c r="E70" i="7"/>
  <c r="D33" i="7"/>
  <c r="E33" i="7"/>
  <c r="D15" i="7"/>
  <c r="E15" i="7"/>
  <c r="D88" i="7"/>
  <c r="E88" i="7"/>
  <c r="D75" i="7"/>
  <c r="E75" i="7"/>
  <c r="D57" i="7"/>
  <c r="E57" i="7"/>
  <c r="A3" i="6"/>
  <c r="D20" i="7"/>
  <c r="E20" i="7"/>
  <c r="D49" i="7"/>
  <c r="E49" i="7"/>
  <c r="D90" i="7"/>
  <c r="E90" i="7"/>
  <c r="D22" i="7"/>
  <c r="E22" i="7"/>
  <c r="D101" i="7"/>
  <c r="E101" i="7"/>
  <c r="D79" i="7"/>
  <c r="E79" i="7"/>
  <c r="D68" i="7"/>
  <c r="E68" i="7"/>
  <c r="D66" i="7"/>
  <c r="E66" i="7"/>
  <c r="D37" i="7"/>
  <c r="E37" i="7"/>
  <c r="D47" i="7"/>
  <c r="E47" i="7"/>
  <c r="D26" i="7"/>
  <c r="E26" i="7"/>
  <c r="D12" i="7"/>
  <c r="E12" i="7"/>
  <c r="D5" i="7"/>
  <c r="E5" i="7"/>
  <c r="D16" i="7"/>
  <c r="E16" i="7"/>
  <c r="D46" i="7"/>
  <c r="E46" i="7"/>
  <c r="D78" i="7"/>
  <c r="E78" i="7"/>
  <c r="D98" i="7"/>
  <c r="E98" i="7"/>
  <c r="D11" i="7"/>
  <c r="E11" i="7"/>
  <c r="D69" i="7"/>
  <c r="E69" i="7"/>
  <c r="D28" i="7"/>
  <c r="E28" i="7"/>
  <c r="D31" i="7"/>
  <c r="E31" i="7"/>
  <c r="D53" i="7"/>
  <c r="E53" i="7"/>
  <c r="D9" i="7"/>
  <c r="E9" i="7"/>
  <c r="D10" i="7"/>
  <c r="E10" i="7"/>
  <c r="G5" i="2"/>
  <c r="E7" i="2"/>
  <c r="F94" i="7"/>
  <c r="G94" i="7"/>
  <c r="F78" i="7"/>
  <c r="G78" i="7"/>
  <c r="F62" i="7"/>
  <c r="G62" i="7"/>
  <c r="F46" i="7"/>
  <c r="G46" i="7"/>
  <c r="F30" i="7"/>
  <c r="G30" i="7"/>
  <c r="F14" i="7"/>
  <c r="G14" i="7"/>
  <c r="A4" i="6"/>
  <c r="F89" i="7"/>
  <c r="G89" i="7"/>
  <c r="F83" i="7"/>
  <c r="G83" i="7"/>
  <c r="F36" i="7"/>
  <c r="G36" i="7"/>
  <c r="F87" i="7"/>
  <c r="G87" i="7"/>
  <c r="F81" i="7"/>
  <c r="G81" i="7"/>
  <c r="F34" i="7"/>
  <c r="G34" i="7"/>
  <c r="F28" i="7"/>
  <c r="G28" i="7"/>
  <c r="F79" i="7"/>
  <c r="G79" i="7"/>
  <c r="F32" i="7"/>
  <c r="G32" i="7"/>
  <c r="F26" i="7"/>
  <c r="G26" i="7"/>
  <c r="F77" i="7"/>
  <c r="G77" i="7"/>
  <c r="F100" i="7"/>
  <c r="G100" i="7"/>
  <c r="F71" i="7"/>
  <c r="G71" i="7"/>
  <c r="F58" i="7"/>
  <c r="G58" i="7"/>
  <c r="F45" i="7"/>
  <c r="G45" i="7"/>
  <c r="F19" i="7"/>
  <c r="G19" i="7"/>
  <c r="F6" i="7"/>
  <c r="G6" i="7"/>
  <c r="F4" i="7"/>
  <c r="G4" i="7"/>
  <c r="F82" i="7"/>
  <c r="G82" i="7"/>
  <c r="F73" i="7"/>
  <c r="G73" i="7"/>
  <c r="F60" i="7"/>
  <c r="G60" i="7"/>
  <c r="F47" i="7"/>
  <c r="G47" i="7"/>
  <c r="F21" i="7"/>
  <c r="G21" i="7"/>
  <c r="F8" i="7"/>
  <c r="G8" i="7"/>
  <c r="F102" i="7"/>
  <c r="G102" i="7"/>
  <c r="F91" i="7"/>
  <c r="G91" i="7"/>
  <c r="F54" i="7"/>
  <c r="G54" i="7"/>
  <c r="F7" i="7"/>
  <c r="G7" i="7"/>
  <c r="F29" i="7"/>
  <c r="G29" i="7"/>
  <c r="F24" i="7"/>
  <c r="G24" i="7"/>
  <c r="F104" i="7"/>
  <c r="G104" i="7"/>
  <c r="F76" i="7"/>
  <c r="G76" i="7"/>
  <c r="F51" i="7"/>
  <c r="G51" i="7"/>
  <c r="F39" i="7"/>
  <c r="G39" i="7"/>
  <c r="F99" i="7"/>
  <c r="G99" i="7"/>
  <c r="F66" i="7"/>
  <c r="G66" i="7"/>
  <c r="F61" i="7"/>
  <c r="G61" i="7"/>
  <c r="F41" i="7"/>
  <c r="G41" i="7"/>
  <c r="F72" i="7"/>
  <c r="G72" i="7"/>
  <c r="F55" i="7"/>
  <c r="G55" i="7"/>
  <c r="F38" i="7"/>
  <c r="G38" i="7"/>
  <c r="F101" i="7"/>
  <c r="G101" i="7"/>
  <c r="F69" i="7"/>
  <c r="G69" i="7"/>
  <c r="F35" i="7"/>
  <c r="G35" i="7"/>
  <c r="F18" i="7"/>
  <c r="G18" i="7"/>
  <c r="F84" i="7"/>
  <c r="G84" i="7"/>
  <c r="F48" i="7"/>
  <c r="G48" i="7"/>
  <c r="F12" i="7"/>
  <c r="G12" i="7"/>
  <c r="F9" i="7"/>
  <c r="G9" i="7"/>
  <c r="F22" i="7"/>
  <c r="G22" i="7"/>
  <c r="F92" i="7"/>
  <c r="G92" i="7"/>
  <c r="F25" i="7"/>
  <c r="G25" i="7"/>
  <c r="F96" i="7"/>
  <c r="G96" i="7"/>
  <c r="F88" i="7"/>
  <c r="G88" i="7"/>
  <c r="F5" i="7"/>
  <c r="G5" i="7"/>
  <c r="F90" i="7"/>
  <c r="G90" i="7"/>
  <c r="F56" i="7"/>
  <c r="G56" i="7"/>
  <c r="F52" i="7"/>
  <c r="G52" i="7"/>
  <c r="F43" i="7"/>
  <c r="G43" i="7"/>
  <c r="F74" i="7"/>
  <c r="G74" i="7"/>
  <c r="F65" i="7"/>
  <c r="G65" i="7"/>
  <c r="F40" i="7"/>
  <c r="G40" i="7"/>
  <c r="F31" i="7"/>
  <c r="G31" i="7"/>
  <c r="F23" i="7"/>
  <c r="G23" i="7"/>
  <c r="F103" i="7"/>
  <c r="G103" i="7"/>
  <c r="F50" i="7"/>
  <c r="G50" i="7"/>
  <c r="F86" i="7"/>
  <c r="G86" i="7"/>
  <c r="F97" i="7"/>
  <c r="G97" i="7"/>
  <c r="F75" i="7"/>
  <c r="G75" i="7"/>
  <c r="F49" i="7"/>
  <c r="G49" i="7"/>
  <c r="F64" i="7"/>
  <c r="G64" i="7"/>
  <c r="F57" i="7"/>
  <c r="G57" i="7"/>
  <c r="F70" i="7"/>
  <c r="G70" i="7"/>
  <c r="F33" i="7"/>
  <c r="G33" i="7"/>
  <c r="F15" i="7"/>
  <c r="G15" i="7"/>
  <c r="F95" i="7"/>
  <c r="G95" i="7"/>
  <c r="F63" i="7"/>
  <c r="G63" i="7"/>
  <c r="F27" i="7"/>
  <c r="G27" i="7"/>
  <c r="F44" i="7"/>
  <c r="G44" i="7"/>
  <c r="F67" i="7"/>
  <c r="G67" i="7"/>
  <c r="F98" i="7"/>
  <c r="G98" i="7"/>
  <c r="F16" i="7"/>
  <c r="G16" i="7"/>
  <c r="F68" i="7"/>
  <c r="G68" i="7"/>
  <c r="F17" i="7"/>
  <c r="G17" i="7"/>
  <c r="F59" i="7"/>
  <c r="G59" i="7"/>
  <c r="F37" i="7"/>
  <c r="G37" i="7"/>
  <c r="B9" i="2"/>
  <c r="F13" i="7"/>
  <c r="G13" i="7"/>
  <c r="F53" i="7"/>
  <c r="G53" i="7"/>
  <c r="F85" i="7"/>
  <c r="G85" i="7"/>
  <c r="F93" i="7"/>
  <c r="G93" i="7"/>
  <c r="F10" i="7"/>
  <c r="G10" i="7"/>
  <c r="D7" i="2"/>
  <c r="F20" i="7"/>
  <c r="G20" i="7"/>
  <c r="F80" i="7"/>
  <c r="G80" i="7"/>
  <c r="F42" i="7"/>
  <c r="G42" i="7"/>
  <c r="F11" i="7"/>
  <c r="G11" i="7"/>
  <c r="D3" i="6"/>
  <c r="B3" i="6"/>
  <c r="C3" i="6"/>
  <c r="E9" i="2"/>
  <c r="G7" i="2"/>
  <c r="H101" i="7"/>
  <c r="I101" i="7"/>
  <c r="H85" i="7"/>
  <c r="I85" i="7"/>
  <c r="H69" i="7"/>
  <c r="I69" i="7"/>
  <c r="H53" i="7"/>
  <c r="I53" i="7"/>
  <c r="H37" i="7"/>
  <c r="I37" i="7"/>
  <c r="H21" i="7"/>
  <c r="I21" i="7"/>
  <c r="H5" i="7"/>
  <c r="I5" i="7"/>
  <c r="H79" i="7"/>
  <c r="I79" i="7"/>
  <c r="H32" i="7"/>
  <c r="I32" i="7"/>
  <c r="H26" i="7"/>
  <c r="I26" i="7"/>
  <c r="H77" i="7"/>
  <c r="I77" i="7"/>
  <c r="H30" i="7"/>
  <c r="I30" i="7"/>
  <c r="H24" i="7"/>
  <c r="I24" i="7"/>
  <c r="H75" i="7"/>
  <c r="I75" i="7"/>
  <c r="H22" i="7"/>
  <c r="I22" i="7"/>
  <c r="H82" i="7"/>
  <c r="I82" i="7"/>
  <c r="H73" i="7"/>
  <c r="I73" i="7"/>
  <c r="H60" i="7"/>
  <c r="I60" i="7"/>
  <c r="H47" i="7"/>
  <c r="I47" i="7"/>
  <c r="H8" i="7"/>
  <c r="I8" i="7"/>
  <c r="H102" i="7"/>
  <c r="I102" i="7"/>
  <c r="H91" i="7"/>
  <c r="I91" i="7"/>
  <c r="A5" i="6"/>
  <c r="H49" i="7"/>
  <c r="I49" i="7"/>
  <c r="H10" i="7"/>
  <c r="I10" i="7"/>
  <c r="H84" i="7"/>
  <c r="I84" i="7"/>
  <c r="H34" i="7"/>
  <c r="I34" i="7"/>
  <c r="H104" i="7"/>
  <c r="I104" i="7"/>
  <c r="H76" i="7"/>
  <c r="I76" i="7"/>
  <c r="H51" i="7"/>
  <c r="I51" i="7"/>
  <c r="H39" i="7"/>
  <c r="I39" i="7"/>
  <c r="H99" i="7"/>
  <c r="I99" i="7"/>
  <c r="H94" i="7"/>
  <c r="I94" i="7"/>
  <c r="H66" i="7"/>
  <c r="I66" i="7"/>
  <c r="H61" i="7"/>
  <c r="I61" i="7"/>
  <c r="H14" i="7"/>
  <c r="I14" i="7"/>
  <c r="H89" i="7"/>
  <c r="I89" i="7"/>
  <c r="H86" i="7"/>
  <c r="I86" i="7"/>
  <c r="H71" i="7"/>
  <c r="I71" i="7"/>
  <c r="H19" i="7"/>
  <c r="I19" i="7"/>
  <c r="H81" i="7"/>
  <c r="I81" i="7"/>
  <c r="H35" i="7"/>
  <c r="I35" i="7"/>
  <c r="H18" i="7"/>
  <c r="I18" i="7"/>
  <c r="H7" i="7"/>
  <c r="I7" i="7"/>
  <c r="H4" i="7"/>
  <c r="I4" i="7"/>
  <c r="H98" i="7"/>
  <c r="I98" i="7"/>
  <c r="H95" i="7"/>
  <c r="I95" i="7"/>
  <c r="H92" i="7"/>
  <c r="I92" i="7"/>
  <c r="H63" i="7"/>
  <c r="I63" i="7"/>
  <c r="H48" i="7"/>
  <c r="I48" i="7"/>
  <c r="H12" i="7"/>
  <c r="I12" i="7"/>
  <c r="H9" i="7"/>
  <c r="I9" i="7"/>
  <c r="H97" i="7"/>
  <c r="I97" i="7"/>
  <c r="H67" i="7"/>
  <c r="I67" i="7"/>
  <c r="H64" i="7"/>
  <c r="I64" i="7"/>
  <c r="H38" i="7"/>
  <c r="I38" i="7"/>
  <c r="H25" i="7"/>
  <c r="I25" i="7"/>
  <c r="H96" i="7"/>
  <c r="I96" i="7"/>
  <c r="H88" i="7"/>
  <c r="I88" i="7"/>
  <c r="H62" i="7"/>
  <c r="I62" i="7"/>
  <c r="H36" i="7"/>
  <c r="I36" i="7"/>
  <c r="H90" i="7"/>
  <c r="I90" i="7"/>
  <c r="H56" i="7"/>
  <c r="I56" i="7"/>
  <c r="H52" i="7"/>
  <c r="I52" i="7"/>
  <c r="H43" i="7"/>
  <c r="I43" i="7"/>
  <c r="H68" i="7"/>
  <c r="I68" i="7"/>
  <c r="H103" i="7"/>
  <c r="I103" i="7"/>
  <c r="H33" i="7"/>
  <c r="I33" i="7"/>
  <c r="H29" i="7"/>
  <c r="I29" i="7"/>
  <c r="H20" i="7"/>
  <c r="I20" i="7"/>
  <c r="H16" i="7"/>
  <c r="I16" i="7"/>
  <c r="H87" i="7"/>
  <c r="I87" i="7"/>
  <c r="H45" i="7"/>
  <c r="I45" i="7"/>
  <c r="H65" i="7"/>
  <c r="I65" i="7"/>
  <c r="H55" i="7"/>
  <c r="I55" i="7"/>
  <c r="H70" i="7"/>
  <c r="I70" i="7"/>
  <c r="H13" i="7"/>
  <c r="I13" i="7"/>
  <c r="H80" i="7"/>
  <c r="I80" i="7"/>
  <c r="H28" i="7"/>
  <c r="I28" i="7"/>
  <c r="H58" i="7"/>
  <c r="I58" i="7"/>
  <c r="H40" i="7"/>
  <c r="I40" i="7"/>
  <c r="H15" i="7"/>
  <c r="I15" i="7"/>
  <c r="H27" i="7"/>
  <c r="I27" i="7"/>
  <c r="H57" i="7"/>
  <c r="I57" i="7"/>
  <c r="H93" i="7"/>
  <c r="I93" i="7"/>
  <c r="H74" i="7"/>
  <c r="I74" i="7"/>
  <c r="H6" i="7"/>
  <c r="I6" i="7"/>
  <c r="H54" i="7"/>
  <c r="I54" i="7"/>
  <c r="H59" i="7"/>
  <c r="I59" i="7"/>
  <c r="B11" i="2"/>
  <c r="H100" i="7"/>
  <c r="I100" i="7"/>
  <c r="H78" i="7"/>
  <c r="I78" i="7"/>
  <c r="H23" i="7"/>
  <c r="I23" i="7"/>
  <c r="H46" i="7"/>
  <c r="I46" i="7"/>
  <c r="H44" i="7"/>
  <c r="I44" i="7"/>
  <c r="D9" i="2"/>
  <c r="H72" i="7"/>
  <c r="I72" i="7"/>
  <c r="H41" i="7"/>
  <c r="I41" i="7"/>
  <c r="H17" i="7"/>
  <c r="I17" i="7"/>
  <c r="H83" i="7"/>
  <c r="I83" i="7"/>
  <c r="H50" i="7"/>
  <c r="I50" i="7"/>
  <c r="H11" i="7"/>
  <c r="I11" i="7"/>
  <c r="H42" i="7"/>
  <c r="I42" i="7"/>
  <c r="H31" i="7"/>
  <c r="I31" i="7"/>
  <c r="E11" i="2"/>
  <c r="G9" i="2"/>
  <c r="B4" i="6"/>
  <c r="C4" i="6"/>
  <c r="D4" i="6"/>
  <c r="J92" i="7"/>
  <c r="K92" i="7"/>
  <c r="J76" i="7"/>
  <c r="K76" i="7"/>
  <c r="J60" i="7"/>
  <c r="K60" i="7"/>
  <c r="J44" i="7"/>
  <c r="K44" i="7"/>
  <c r="J28" i="7"/>
  <c r="K28" i="7"/>
  <c r="J12" i="7"/>
  <c r="K12" i="7"/>
  <c r="J75" i="7"/>
  <c r="K75" i="7"/>
  <c r="J22" i="7"/>
  <c r="K22" i="7"/>
  <c r="J73" i="7"/>
  <c r="K73" i="7"/>
  <c r="J67" i="7"/>
  <c r="K67" i="7"/>
  <c r="J20" i="7"/>
  <c r="K20" i="7"/>
  <c r="J71" i="7"/>
  <c r="K71" i="7"/>
  <c r="J65" i="7"/>
  <c r="K65" i="7"/>
  <c r="J18" i="7"/>
  <c r="K18" i="7"/>
  <c r="J49" i="7"/>
  <c r="K49" i="7"/>
  <c r="J10" i="7"/>
  <c r="K10" i="7"/>
  <c r="J84" i="7"/>
  <c r="K84" i="7"/>
  <c r="J34" i="7"/>
  <c r="K34" i="7"/>
  <c r="J21" i="7"/>
  <c r="K21" i="7"/>
  <c r="J104" i="7"/>
  <c r="K104" i="7"/>
  <c r="J93" i="7"/>
  <c r="K93" i="7"/>
  <c r="J51" i="7"/>
  <c r="K51" i="7"/>
  <c r="J62" i="7"/>
  <c r="K62" i="7"/>
  <c r="J36" i="7"/>
  <c r="K36" i="7"/>
  <c r="J23" i="7"/>
  <c r="K23" i="7"/>
  <c r="J89" i="7"/>
  <c r="K89" i="7"/>
  <c r="J86" i="7"/>
  <c r="K86" i="7"/>
  <c r="J24" i="7"/>
  <c r="K24" i="7"/>
  <c r="J19" i="7"/>
  <c r="K19" i="7"/>
  <c r="J81" i="7"/>
  <c r="K81" i="7"/>
  <c r="A6" i="6"/>
  <c r="J56" i="7"/>
  <c r="K56" i="7"/>
  <c r="J9" i="7"/>
  <c r="K9" i="7"/>
  <c r="J31" i="7"/>
  <c r="K31" i="7"/>
  <c r="J7" i="7"/>
  <c r="K7" i="7"/>
  <c r="J4" i="7"/>
  <c r="K4" i="7"/>
  <c r="J101" i="7"/>
  <c r="K101" i="7"/>
  <c r="J98" i="7"/>
  <c r="K98" i="7"/>
  <c r="J95" i="7"/>
  <c r="K95" i="7"/>
  <c r="J63" i="7"/>
  <c r="K63" i="7"/>
  <c r="J69" i="7"/>
  <c r="K69" i="7"/>
  <c r="J52" i="7"/>
  <c r="K52" i="7"/>
  <c r="J66" i="7"/>
  <c r="K66" i="7"/>
  <c r="J97" i="7"/>
  <c r="K97" i="7"/>
  <c r="J64" i="7"/>
  <c r="K64" i="7"/>
  <c r="J38" i="7"/>
  <c r="K38" i="7"/>
  <c r="J25" i="7"/>
  <c r="K25" i="7"/>
  <c r="J90" i="7"/>
  <c r="K90" i="7"/>
  <c r="J80" i="7"/>
  <c r="K80" i="7"/>
  <c r="J70" i="7"/>
  <c r="K70" i="7"/>
  <c r="J57" i="7"/>
  <c r="K57" i="7"/>
  <c r="J47" i="7"/>
  <c r="K47" i="7"/>
  <c r="J43" i="7"/>
  <c r="K43" i="7"/>
  <c r="J103" i="7"/>
  <c r="K103" i="7"/>
  <c r="J68" i="7"/>
  <c r="K68" i="7"/>
  <c r="J77" i="7"/>
  <c r="K77" i="7"/>
  <c r="J39" i="7"/>
  <c r="K39" i="7"/>
  <c r="J26" i="7"/>
  <c r="K26" i="7"/>
  <c r="J5" i="7"/>
  <c r="K5" i="7"/>
  <c r="J88" i="7"/>
  <c r="K88" i="7"/>
  <c r="J91" i="7"/>
  <c r="K91" i="7"/>
  <c r="J61" i="7"/>
  <c r="K61" i="7"/>
  <c r="J27" i="7"/>
  <c r="K27" i="7"/>
  <c r="J55" i="7"/>
  <c r="K55" i="7"/>
  <c r="J29" i="7"/>
  <c r="K29" i="7"/>
  <c r="J13" i="7"/>
  <c r="K13" i="7"/>
  <c r="J54" i="7"/>
  <c r="K54" i="7"/>
  <c r="J102" i="7"/>
  <c r="K102" i="7"/>
  <c r="J33" i="7"/>
  <c r="K33" i="7"/>
  <c r="J8" i="7"/>
  <c r="K8" i="7"/>
  <c r="J82" i="7"/>
  <c r="K82" i="7"/>
  <c r="J32" i="7"/>
  <c r="K32" i="7"/>
  <c r="J14" i="7"/>
  <c r="K14" i="7"/>
  <c r="B13" i="2"/>
  <c r="J79" i="7"/>
  <c r="K79" i="7"/>
  <c r="J83" i="7"/>
  <c r="K83" i="7"/>
  <c r="J78" i="7"/>
  <c r="K78" i="7"/>
  <c r="J46" i="7"/>
  <c r="K46" i="7"/>
  <c r="J37" i="7"/>
  <c r="K37" i="7"/>
  <c r="D11" i="2"/>
  <c r="J48" i="7"/>
  <c r="K48" i="7"/>
  <c r="J100" i="7"/>
  <c r="K100" i="7"/>
  <c r="J58" i="7"/>
  <c r="K58" i="7"/>
  <c r="J16" i="7"/>
  <c r="K16" i="7"/>
  <c r="J35" i="7"/>
  <c r="K35" i="7"/>
  <c r="J99" i="7"/>
  <c r="K99" i="7"/>
  <c r="J15" i="7"/>
  <c r="K15" i="7"/>
  <c r="J87" i="7"/>
  <c r="K87" i="7"/>
  <c r="J74" i="7"/>
  <c r="K74" i="7"/>
  <c r="J45" i="7"/>
  <c r="K45" i="7"/>
  <c r="J96" i="7"/>
  <c r="K96" i="7"/>
  <c r="J85" i="7"/>
  <c r="K85" i="7"/>
  <c r="J42" i="7"/>
  <c r="K42" i="7"/>
  <c r="J11" i="7"/>
  <c r="K11" i="7"/>
  <c r="J17" i="7"/>
  <c r="K17" i="7"/>
  <c r="J59" i="7"/>
  <c r="K59" i="7"/>
  <c r="J94" i="7"/>
  <c r="K94" i="7"/>
  <c r="J53" i="7"/>
  <c r="K53" i="7"/>
  <c r="J30" i="7"/>
  <c r="K30" i="7"/>
  <c r="J40" i="7"/>
  <c r="K40" i="7"/>
  <c r="J50" i="7"/>
  <c r="K50" i="7"/>
  <c r="J6" i="7"/>
  <c r="K6" i="7"/>
  <c r="J72" i="7"/>
  <c r="K72" i="7"/>
  <c r="J41" i="7"/>
  <c r="K41" i="7"/>
  <c r="B5" i="6"/>
  <c r="C5" i="6"/>
  <c r="D5" i="6"/>
  <c r="G11" i="2"/>
  <c r="E13" i="2"/>
  <c r="G13" i="2"/>
  <c r="E15" i="2"/>
  <c r="L99" i="7"/>
  <c r="M99" i="7"/>
  <c r="L83" i="7"/>
  <c r="M83" i="7"/>
  <c r="L67" i="7"/>
  <c r="M67" i="7"/>
  <c r="L51" i="7"/>
  <c r="M51" i="7"/>
  <c r="L35" i="7"/>
  <c r="M35" i="7"/>
  <c r="L19" i="7"/>
  <c r="M19" i="7"/>
  <c r="L71" i="7"/>
  <c r="M71" i="7"/>
  <c r="L65" i="7"/>
  <c r="M65" i="7"/>
  <c r="L18" i="7"/>
  <c r="M18" i="7"/>
  <c r="L69" i="7"/>
  <c r="M69" i="7"/>
  <c r="L63" i="7"/>
  <c r="M63" i="7"/>
  <c r="L16" i="7"/>
  <c r="M16" i="7"/>
  <c r="L10" i="7"/>
  <c r="M10" i="7"/>
  <c r="L61" i="7"/>
  <c r="M61" i="7"/>
  <c r="L14" i="7"/>
  <c r="M14" i="7"/>
  <c r="L8" i="7"/>
  <c r="M8" i="7"/>
  <c r="L104" i="7"/>
  <c r="M104" i="7"/>
  <c r="L93" i="7"/>
  <c r="M93" i="7"/>
  <c r="L62" i="7"/>
  <c r="M62" i="7"/>
  <c r="L36" i="7"/>
  <c r="M36" i="7"/>
  <c r="L23" i="7"/>
  <c r="M23" i="7"/>
  <c r="L86" i="7"/>
  <c r="M86" i="7"/>
  <c r="L75" i="7"/>
  <c r="M75" i="7"/>
  <c r="L95" i="7"/>
  <c r="M95" i="7"/>
  <c r="L64" i="7"/>
  <c r="M64" i="7"/>
  <c r="L38" i="7"/>
  <c r="M38" i="7"/>
  <c r="L25" i="7"/>
  <c r="M25" i="7"/>
  <c r="L12" i="7"/>
  <c r="M12" i="7"/>
  <c r="L56" i="7"/>
  <c r="M56" i="7"/>
  <c r="L9" i="7"/>
  <c r="M9" i="7"/>
  <c r="L31" i="7"/>
  <c r="M31" i="7"/>
  <c r="L46" i="7"/>
  <c r="M46" i="7"/>
  <c r="L41" i="7"/>
  <c r="M41" i="7"/>
  <c r="L4" i="7"/>
  <c r="M4" i="7"/>
  <c r="L68" i="7"/>
  <c r="M68" i="7"/>
  <c r="L52" i="7"/>
  <c r="M52" i="7"/>
  <c r="L66" i="7"/>
  <c r="M66" i="7"/>
  <c r="L92" i="7"/>
  <c r="M92" i="7"/>
  <c r="L49" i="7"/>
  <c r="M49" i="7"/>
  <c r="L15" i="7"/>
  <c r="M15" i="7"/>
  <c r="L29" i="7"/>
  <c r="M29" i="7"/>
  <c r="L90" i="7"/>
  <c r="M90" i="7"/>
  <c r="L22" i="7"/>
  <c r="M22" i="7"/>
  <c r="L80" i="7"/>
  <c r="M80" i="7"/>
  <c r="L70" i="7"/>
  <c r="M70" i="7"/>
  <c r="L57" i="7"/>
  <c r="M57" i="7"/>
  <c r="L100" i="7"/>
  <c r="M100" i="7"/>
  <c r="L54" i="7"/>
  <c r="M54" i="7"/>
  <c r="L87" i="7"/>
  <c r="M87" i="7"/>
  <c r="L47" i="7"/>
  <c r="M47" i="7"/>
  <c r="L43" i="7"/>
  <c r="M43" i="7"/>
  <c r="L103" i="7"/>
  <c r="M103" i="7"/>
  <c r="L58" i="7"/>
  <c r="M58" i="7"/>
  <c r="L6" i="7"/>
  <c r="M6" i="7"/>
  <c r="L21" i="7"/>
  <c r="M21" i="7"/>
  <c r="L39" i="7"/>
  <c r="M39" i="7"/>
  <c r="L26" i="7"/>
  <c r="M26" i="7"/>
  <c r="L5" i="7"/>
  <c r="M5" i="7"/>
  <c r="L72" i="7"/>
  <c r="M72" i="7"/>
  <c r="L77" i="7"/>
  <c r="M77" i="7"/>
  <c r="L102" i="7"/>
  <c r="M102" i="7"/>
  <c r="L84" i="7"/>
  <c r="M84" i="7"/>
  <c r="L60" i="7"/>
  <c r="M60" i="7"/>
  <c r="L34" i="7"/>
  <c r="M34" i="7"/>
  <c r="L97" i="7"/>
  <c r="M97" i="7"/>
  <c r="L81" i="7"/>
  <c r="M81" i="7"/>
  <c r="L28" i="7"/>
  <c r="M28" i="7"/>
  <c r="L59" i="7"/>
  <c r="M59" i="7"/>
  <c r="L33" i="7"/>
  <c r="M33" i="7"/>
  <c r="L27" i="7"/>
  <c r="M27" i="7"/>
  <c r="B15" i="2"/>
  <c r="L89" i="7"/>
  <c r="M89" i="7"/>
  <c r="L76" i="7"/>
  <c r="M76" i="7"/>
  <c r="A7" i="6"/>
  <c r="L88" i="7"/>
  <c r="M88" i="7"/>
  <c r="L45" i="7"/>
  <c r="M45" i="7"/>
  <c r="L20" i="7"/>
  <c r="M20" i="7"/>
  <c r="L101" i="7"/>
  <c r="M101" i="7"/>
  <c r="L94" i="7"/>
  <c r="M94" i="7"/>
  <c r="L50" i="7"/>
  <c r="M50" i="7"/>
  <c r="L44" i="7"/>
  <c r="M44" i="7"/>
  <c r="L37" i="7"/>
  <c r="M37" i="7"/>
  <c r="L24" i="7"/>
  <c r="M24" i="7"/>
  <c r="L96" i="7"/>
  <c r="M96" i="7"/>
  <c r="L85" i="7"/>
  <c r="M85" i="7"/>
  <c r="L42" i="7"/>
  <c r="M42" i="7"/>
  <c r="L74" i="7"/>
  <c r="M74" i="7"/>
  <c r="L13" i="7"/>
  <c r="M13" i="7"/>
  <c r="L78" i="7"/>
  <c r="M78" i="7"/>
  <c r="L53" i="7"/>
  <c r="M53" i="7"/>
  <c r="L98" i="7"/>
  <c r="M98" i="7"/>
  <c r="L55" i="7"/>
  <c r="M55" i="7"/>
  <c r="L32" i="7"/>
  <c r="M32" i="7"/>
  <c r="L11" i="7"/>
  <c r="M11" i="7"/>
  <c r="L82" i="7"/>
  <c r="M82" i="7"/>
  <c r="L30" i="7"/>
  <c r="M30" i="7"/>
  <c r="L79" i="7"/>
  <c r="M79" i="7"/>
  <c r="L7" i="7"/>
  <c r="M7" i="7"/>
  <c r="L17" i="7"/>
  <c r="M17" i="7"/>
  <c r="L91" i="7"/>
  <c r="M91" i="7"/>
  <c r="L48" i="7"/>
  <c r="M48" i="7"/>
  <c r="L73" i="7"/>
  <c r="M73" i="7"/>
  <c r="L40" i="7"/>
  <c r="M40" i="7"/>
  <c r="D13" i="2"/>
  <c r="B6" i="6"/>
  <c r="C6" i="6"/>
  <c r="D6" i="6"/>
  <c r="B7" i="6"/>
  <c r="C7" i="6"/>
  <c r="N90" i="7"/>
  <c r="O90" i="7"/>
  <c r="N74" i="7"/>
  <c r="O74" i="7"/>
  <c r="N58" i="7"/>
  <c r="O58" i="7"/>
  <c r="N42" i="7"/>
  <c r="O42" i="7"/>
  <c r="N26" i="7"/>
  <c r="O26" i="7"/>
  <c r="N10" i="7"/>
  <c r="O10" i="7"/>
  <c r="N67" i="7"/>
  <c r="O67" i="7"/>
  <c r="N61" i="7"/>
  <c r="O61" i="7"/>
  <c r="N14" i="7"/>
  <c r="O14" i="7"/>
  <c r="N8" i="7"/>
  <c r="O8" i="7"/>
  <c r="N59" i="7"/>
  <c r="O59" i="7"/>
  <c r="N12" i="7"/>
  <c r="O12" i="7"/>
  <c r="N6" i="7"/>
  <c r="O6" i="7"/>
  <c r="N104" i="7"/>
  <c r="O104" i="7"/>
  <c r="N57" i="7"/>
  <c r="O57" i="7"/>
  <c r="N102" i="7"/>
  <c r="O102" i="7"/>
  <c r="N86" i="7"/>
  <c r="O86" i="7"/>
  <c r="N75" i="7"/>
  <c r="O75" i="7"/>
  <c r="N95" i="7"/>
  <c r="O95" i="7"/>
  <c r="N64" i="7"/>
  <c r="O64" i="7"/>
  <c r="N51" i="7"/>
  <c r="O51" i="7"/>
  <c r="N38" i="7"/>
  <c r="O38" i="7"/>
  <c r="N25" i="7"/>
  <c r="O25" i="7"/>
  <c r="N88" i="7"/>
  <c r="O88" i="7"/>
  <c r="N77" i="7"/>
  <c r="O77" i="7"/>
  <c r="N66" i="7"/>
  <c r="O66" i="7"/>
  <c r="N53" i="7"/>
  <c r="O53" i="7"/>
  <c r="N40" i="7"/>
  <c r="O40" i="7"/>
  <c r="N27" i="7"/>
  <c r="O27" i="7"/>
  <c r="N46" i="7"/>
  <c r="O46" i="7"/>
  <c r="N41" i="7"/>
  <c r="O41" i="7"/>
  <c r="N4" i="7"/>
  <c r="O4" i="7"/>
  <c r="N68" i="7"/>
  <c r="O68" i="7"/>
  <c r="N96" i="7"/>
  <c r="O96" i="7"/>
  <c r="N91" i="7"/>
  <c r="O91" i="7"/>
  <c r="N36" i="7"/>
  <c r="O36" i="7"/>
  <c r="N92" i="7"/>
  <c r="O92" i="7"/>
  <c r="N63" i="7"/>
  <c r="O63" i="7"/>
  <c r="N49" i="7"/>
  <c r="O49" i="7"/>
  <c r="N15" i="7"/>
  <c r="O15" i="7"/>
  <c r="N69" i="7"/>
  <c r="O69" i="7"/>
  <c r="N29" i="7"/>
  <c r="O29" i="7"/>
  <c r="N43" i="7"/>
  <c r="O43" i="7"/>
  <c r="N83" i="7"/>
  <c r="O83" i="7"/>
  <c r="N80" i="7"/>
  <c r="O80" i="7"/>
  <c r="N32" i="7"/>
  <c r="O32" i="7"/>
  <c r="N100" i="7"/>
  <c r="O100" i="7"/>
  <c r="N54" i="7"/>
  <c r="O54" i="7"/>
  <c r="N87" i="7"/>
  <c r="O87" i="7"/>
  <c r="N31" i="7"/>
  <c r="O31" i="7"/>
  <c r="N28" i="7"/>
  <c r="O28" i="7"/>
  <c r="N103" i="7"/>
  <c r="O103" i="7"/>
  <c r="N21" i="7"/>
  <c r="O21" i="7"/>
  <c r="N65" i="7"/>
  <c r="O65" i="7"/>
  <c r="N17" i="7"/>
  <c r="O17" i="7"/>
  <c r="N72" i="7"/>
  <c r="O72" i="7"/>
  <c r="N94" i="7"/>
  <c r="O94" i="7"/>
  <c r="N47" i="7"/>
  <c r="O47" i="7"/>
  <c r="N22" i="7"/>
  <c r="O22" i="7"/>
  <c r="N13" i="7"/>
  <c r="O13" i="7"/>
  <c r="N9" i="7"/>
  <c r="O9" i="7"/>
  <c r="N71" i="7"/>
  <c r="O71" i="7"/>
  <c r="N19" i="7"/>
  <c r="O19" i="7"/>
  <c r="N81" i="7"/>
  <c r="O81" i="7"/>
  <c r="N70" i="7"/>
  <c r="O70" i="7"/>
  <c r="N39" i="7"/>
  <c r="O39" i="7"/>
  <c r="N33" i="7"/>
  <c r="O33" i="7"/>
  <c r="N23" i="7"/>
  <c r="O23" i="7"/>
  <c r="N18" i="7"/>
  <c r="O18" i="7"/>
  <c r="N44" i="7"/>
  <c r="O44" i="7"/>
  <c r="A8" i="6"/>
  <c r="N89" i="7"/>
  <c r="O89" i="7"/>
  <c r="N76" i="7"/>
  <c r="O76" i="7"/>
  <c r="N52" i="7"/>
  <c r="O52" i="7"/>
  <c r="N82" i="7"/>
  <c r="O82" i="7"/>
  <c r="N45" i="7"/>
  <c r="O45" i="7"/>
  <c r="N20" i="7"/>
  <c r="O20" i="7"/>
  <c r="N101" i="7"/>
  <c r="O101" i="7"/>
  <c r="N7" i="7"/>
  <c r="O7" i="7"/>
  <c r="N56" i="7"/>
  <c r="O56" i="7"/>
  <c r="N55" i="7"/>
  <c r="O55" i="7"/>
  <c r="N98" i="7"/>
  <c r="O98" i="7"/>
  <c r="N85" i="7"/>
  <c r="O85" i="7"/>
  <c r="N48" i="7"/>
  <c r="O48" i="7"/>
  <c r="N99" i="7"/>
  <c r="O99" i="7"/>
  <c r="N97" i="7"/>
  <c r="O97" i="7"/>
  <c r="N16" i="7"/>
  <c r="O16" i="7"/>
  <c r="N5" i="7"/>
  <c r="O5" i="7"/>
  <c r="N34" i="7"/>
  <c r="O34" i="7"/>
  <c r="N78" i="7"/>
  <c r="O78" i="7"/>
  <c r="N24" i="7"/>
  <c r="O24" i="7"/>
  <c r="N35" i="7"/>
  <c r="O35" i="7"/>
  <c r="N11" i="7"/>
  <c r="O11" i="7"/>
  <c r="N50" i="7"/>
  <c r="O50" i="7"/>
  <c r="N30" i="7"/>
  <c r="O30" i="7"/>
  <c r="N79" i="7"/>
  <c r="O79" i="7"/>
  <c r="N37" i="7"/>
  <c r="O37" i="7"/>
  <c r="N62" i="7"/>
  <c r="O62" i="7"/>
  <c r="N93" i="7"/>
  <c r="O93" i="7"/>
  <c r="N60" i="7"/>
  <c r="O60" i="7"/>
  <c r="N84" i="7"/>
  <c r="O84" i="7"/>
  <c r="D15" i="2"/>
  <c r="N73" i="7"/>
  <c r="O73" i="7"/>
  <c r="B17" i="2"/>
  <c r="E17" i="2"/>
  <c r="G15" i="2"/>
  <c r="D8" i="6"/>
  <c r="B8" i="6"/>
  <c r="C8" i="6"/>
  <c r="E19" i="2"/>
  <c r="G17" i="2"/>
  <c r="P97" i="7"/>
  <c r="Q97" i="7"/>
  <c r="P81" i="7"/>
  <c r="Q81" i="7"/>
  <c r="P65" i="7"/>
  <c r="Q65" i="7"/>
  <c r="P49" i="7"/>
  <c r="Q49" i="7"/>
  <c r="P33" i="7"/>
  <c r="Q33" i="7"/>
  <c r="P17" i="7"/>
  <c r="Q17" i="7"/>
  <c r="P104" i="7"/>
  <c r="Q104" i="7"/>
  <c r="P57" i="7"/>
  <c r="Q57" i="7"/>
  <c r="P10" i="7"/>
  <c r="Q10" i="7"/>
  <c r="A9" i="6"/>
  <c r="P102" i="7"/>
  <c r="Q102" i="7"/>
  <c r="P55" i="7"/>
  <c r="Q55" i="7"/>
  <c r="P100" i="7"/>
  <c r="Q100" i="7"/>
  <c r="P53" i="7"/>
  <c r="Q53" i="7"/>
  <c r="P47" i="7"/>
  <c r="Q47" i="7"/>
  <c r="P4" i="7"/>
  <c r="Q4" i="7"/>
  <c r="P98" i="7"/>
  <c r="Q98" i="7"/>
  <c r="P88" i="7"/>
  <c r="Q88" i="7"/>
  <c r="P77" i="7"/>
  <c r="Q77" i="7"/>
  <c r="P66" i="7"/>
  <c r="Q66" i="7"/>
  <c r="P40" i="7"/>
  <c r="Q40" i="7"/>
  <c r="P27" i="7"/>
  <c r="Q27" i="7"/>
  <c r="P12" i="7"/>
  <c r="Q12" i="7"/>
  <c r="P68" i="7"/>
  <c r="Q68" i="7"/>
  <c r="P29" i="7"/>
  <c r="Q29" i="7"/>
  <c r="P96" i="7"/>
  <c r="Q96" i="7"/>
  <c r="P91" i="7"/>
  <c r="Q91" i="7"/>
  <c r="P36" i="7"/>
  <c r="Q36" i="7"/>
  <c r="P78" i="7"/>
  <c r="Q78" i="7"/>
  <c r="P63" i="7"/>
  <c r="Q63" i="7"/>
  <c r="P16" i="7"/>
  <c r="Q16" i="7"/>
  <c r="P11" i="7"/>
  <c r="Q11" i="7"/>
  <c r="P101" i="7"/>
  <c r="Q101" i="7"/>
  <c r="P73" i="7"/>
  <c r="Q73" i="7"/>
  <c r="P26" i="7"/>
  <c r="Q26" i="7"/>
  <c r="P21" i="7"/>
  <c r="Q21" i="7"/>
  <c r="P43" i="7"/>
  <c r="Q43" i="7"/>
  <c r="P83" i="7"/>
  <c r="Q83" i="7"/>
  <c r="P80" i="7"/>
  <c r="Q80" i="7"/>
  <c r="P32" i="7"/>
  <c r="Q32" i="7"/>
  <c r="P89" i="7"/>
  <c r="Q89" i="7"/>
  <c r="P86" i="7"/>
  <c r="Q86" i="7"/>
  <c r="P46" i="7"/>
  <c r="Q46" i="7"/>
  <c r="P60" i="7"/>
  <c r="Q60" i="7"/>
  <c r="P67" i="7"/>
  <c r="Q67" i="7"/>
  <c r="P31" i="7"/>
  <c r="Q31" i="7"/>
  <c r="P28" i="7"/>
  <c r="Q28" i="7"/>
  <c r="P103" i="7"/>
  <c r="Q103" i="7"/>
  <c r="P41" i="7"/>
  <c r="Q41" i="7"/>
  <c r="P15" i="7"/>
  <c r="Q15" i="7"/>
  <c r="P58" i="7"/>
  <c r="Q58" i="7"/>
  <c r="P6" i="7"/>
  <c r="Q6" i="7"/>
  <c r="P54" i="7"/>
  <c r="Q54" i="7"/>
  <c r="P50" i="7"/>
  <c r="Q50" i="7"/>
  <c r="P84" i="7"/>
  <c r="Q84" i="7"/>
  <c r="P76" i="7"/>
  <c r="Q76" i="7"/>
  <c r="P72" i="7"/>
  <c r="Q72" i="7"/>
  <c r="P69" i="7"/>
  <c r="Q69" i="7"/>
  <c r="P22" i="7"/>
  <c r="Q22" i="7"/>
  <c r="P13" i="7"/>
  <c r="Q13" i="7"/>
  <c r="P9" i="7"/>
  <c r="Q9" i="7"/>
  <c r="P94" i="7"/>
  <c r="Q94" i="7"/>
  <c r="P64" i="7"/>
  <c r="Q64" i="7"/>
  <c r="P34" i="7"/>
  <c r="Q34" i="7"/>
  <c r="P30" i="7"/>
  <c r="Q30" i="7"/>
  <c r="P95" i="7"/>
  <c r="Q95" i="7"/>
  <c r="P23" i="7"/>
  <c r="Q23" i="7"/>
  <c r="P18" i="7"/>
  <c r="Q18" i="7"/>
  <c r="P44" i="7"/>
  <c r="Q44" i="7"/>
  <c r="P75" i="7"/>
  <c r="Q75" i="7"/>
  <c r="P59" i="7"/>
  <c r="Q59" i="7"/>
  <c r="P51" i="7"/>
  <c r="Q51" i="7"/>
  <c r="P14" i="7"/>
  <c r="Q14" i="7"/>
  <c r="P70" i="7"/>
  <c r="Q70" i="7"/>
  <c r="P20" i="7"/>
  <c r="Q20" i="7"/>
  <c r="P45" i="7"/>
  <c r="Q45" i="7"/>
  <c r="P8" i="7"/>
  <c r="Q8" i="7"/>
  <c r="P39" i="7"/>
  <c r="Q39" i="7"/>
  <c r="P82" i="7"/>
  <c r="Q82" i="7"/>
  <c r="P38" i="7"/>
  <c r="Q38" i="7"/>
  <c r="P37" i="7"/>
  <c r="Q37" i="7"/>
  <c r="P42" i="7"/>
  <c r="Q42" i="7"/>
  <c r="P19" i="7"/>
  <c r="Q19" i="7"/>
  <c r="P74" i="7"/>
  <c r="Q74" i="7"/>
  <c r="P90" i="7"/>
  <c r="Q90" i="7"/>
  <c r="P5" i="7"/>
  <c r="Q5" i="7"/>
  <c r="B19" i="2"/>
  <c r="P99" i="7"/>
  <c r="Q99" i="7"/>
  <c r="P56" i="7"/>
  <c r="Q56" i="7"/>
  <c r="P25" i="7"/>
  <c r="Q25" i="7"/>
  <c r="P87" i="7"/>
  <c r="Q87" i="7"/>
  <c r="P35" i="7"/>
  <c r="Q35" i="7"/>
  <c r="P24" i="7"/>
  <c r="Q24" i="7"/>
  <c r="P85" i="7"/>
  <c r="Q85" i="7"/>
  <c r="P61" i="7"/>
  <c r="Q61" i="7"/>
  <c r="P48" i="7"/>
  <c r="Q48" i="7"/>
  <c r="P62" i="7"/>
  <c r="Q62" i="7"/>
  <c r="P93" i="7"/>
  <c r="Q93" i="7"/>
  <c r="P52" i="7"/>
  <c r="Q52" i="7"/>
  <c r="P79" i="7"/>
  <c r="Q79" i="7"/>
  <c r="P92" i="7"/>
  <c r="Q92" i="7"/>
  <c r="D17" i="2"/>
  <c r="P7" i="7"/>
  <c r="Q7" i="7"/>
  <c r="P71" i="7"/>
  <c r="Q71" i="7"/>
  <c r="D7" i="6"/>
  <c r="B9" i="6"/>
  <c r="C9" i="6"/>
  <c r="G19" i="2"/>
  <c r="E21" i="2"/>
  <c r="R104" i="7"/>
  <c r="R88" i="7"/>
  <c r="S88" i="7"/>
  <c r="R72" i="7"/>
  <c r="S72" i="7"/>
  <c r="R56" i="7"/>
  <c r="S56" i="7"/>
  <c r="R40" i="7"/>
  <c r="S40" i="7"/>
  <c r="R24" i="7"/>
  <c r="S24" i="7"/>
  <c r="R8" i="7"/>
  <c r="S8" i="7"/>
  <c r="R100" i="7"/>
  <c r="S100" i="7"/>
  <c r="R53" i="7"/>
  <c r="S53" i="7"/>
  <c r="R47" i="7"/>
  <c r="S47" i="7"/>
  <c r="R4" i="7"/>
  <c r="S4" i="7"/>
  <c r="R98" i="7"/>
  <c r="S98" i="7"/>
  <c r="R51" i="7"/>
  <c r="S51" i="7"/>
  <c r="R45" i="7"/>
  <c r="S45" i="7"/>
  <c r="R96" i="7"/>
  <c r="S96" i="7"/>
  <c r="R49" i="7"/>
  <c r="S49" i="7"/>
  <c r="R43" i="7"/>
  <c r="S43" i="7"/>
  <c r="R94" i="7"/>
  <c r="S94" i="7"/>
  <c r="R12" i="7"/>
  <c r="S12" i="7"/>
  <c r="R68" i="7"/>
  <c r="S68" i="7"/>
  <c r="R29" i="7"/>
  <c r="S29" i="7"/>
  <c r="R79" i="7"/>
  <c r="S79" i="7"/>
  <c r="R14" i="7"/>
  <c r="S14" i="7"/>
  <c r="R97" i="7"/>
  <c r="S97" i="7"/>
  <c r="R70" i="7"/>
  <c r="S70" i="7"/>
  <c r="R31" i="7"/>
  <c r="S31" i="7"/>
  <c r="R78" i="7"/>
  <c r="S78" i="7"/>
  <c r="R63" i="7"/>
  <c r="S63" i="7"/>
  <c r="R16" i="7"/>
  <c r="S16" i="7"/>
  <c r="R11" i="7"/>
  <c r="S11" i="7"/>
  <c r="R101" i="7"/>
  <c r="S101" i="7"/>
  <c r="R73" i="7"/>
  <c r="S73" i="7"/>
  <c r="R26" i="7"/>
  <c r="S26" i="7"/>
  <c r="R21" i="7"/>
  <c r="S21" i="7"/>
  <c r="R48" i="7"/>
  <c r="S48" i="7"/>
  <c r="R83" i="7"/>
  <c r="S83" i="7"/>
  <c r="R58" i="7"/>
  <c r="S58" i="7"/>
  <c r="R6" i="7"/>
  <c r="S6" i="7"/>
  <c r="R89" i="7"/>
  <c r="S89" i="7"/>
  <c r="R86" i="7"/>
  <c r="S86" i="7"/>
  <c r="R46" i="7"/>
  <c r="S46" i="7"/>
  <c r="R60" i="7"/>
  <c r="S60" i="7"/>
  <c r="R74" i="7"/>
  <c r="S74" i="7"/>
  <c r="R57" i="7"/>
  <c r="S57" i="7"/>
  <c r="R9" i="7"/>
  <c r="S9" i="7"/>
  <c r="R77" i="7"/>
  <c r="S77" i="7"/>
  <c r="R23" i="7"/>
  <c r="S23" i="7"/>
  <c r="R103" i="7"/>
  <c r="S103" i="7"/>
  <c r="R41" i="7"/>
  <c r="S41" i="7"/>
  <c r="R15" i="7"/>
  <c r="S15" i="7"/>
  <c r="A10" i="6"/>
  <c r="R93" i="7"/>
  <c r="S93" i="7"/>
  <c r="R44" i="7"/>
  <c r="S44" i="7"/>
  <c r="R18" i="7"/>
  <c r="S18" i="7"/>
  <c r="R5" i="7"/>
  <c r="S5" i="7"/>
  <c r="R54" i="7"/>
  <c r="S54" i="7"/>
  <c r="R50" i="7"/>
  <c r="S50" i="7"/>
  <c r="R84" i="7"/>
  <c r="S84" i="7"/>
  <c r="R76" i="7"/>
  <c r="S76" i="7"/>
  <c r="R69" i="7"/>
  <c r="S69" i="7"/>
  <c r="R65" i="7"/>
  <c r="S65" i="7"/>
  <c r="R17" i="7"/>
  <c r="S17" i="7"/>
  <c r="R99" i="7"/>
  <c r="S99" i="7"/>
  <c r="R39" i="7"/>
  <c r="S39" i="7"/>
  <c r="R13" i="7"/>
  <c r="S13" i="7"/>
  <c r="R10" i="7"/>
  <c r="S10" i="7"/>
  <c r="R80" i="7"/>
  <c r="S80" i="7"/>
  <c r="R32" i="7"/>
  <c r="S32" i="7"/>
  <c r="R28" i="7"/>
  <c r="S28" i="7"/>
  <c r="R64" i="7"/>
  <c r="S64" i="7"/>
  <c r="R34" i="7"/>
  <c r="S34" i="7"/>
  <c r="R30" i="7"/>
  <c r="S30" i="7"/>
  <c r="D19" i="2"/>
  <c r="R85" i="7"/>
  <c r="S85" i="7"/>
  <c r="R62" i="7"/>
  <c r="S62" i="7"/>
  <c r="R75" i="7"/>
  <c r="S75" i="7"/>
  <c r="R59" i="7"/>
  <c r="S59" i="7"/>
  <c r="R33" i="7"/>
  <c r="S33" i="7"/>
  <c r="R102" i="7"/>
  <c r="S102" i="7"/>
  <c r="R91" i="7"/>
  <c r="S91" i="7"/>
  <c r="R38" i="7"/>
  <c r="S38" i="7"/>
  <c r="R7" i="7"/>
  <c r="S7" i="7"/>
  <c r="R37" i="7"/>
  <c r="S37" i="7"/>
  <c r="R95" i="7"/>
  <c r="S95" i="7"/>
  <c r="R82" i="7"/>
  <c r="S82" i="7"/>
  <c r="R87" i="7"/>
  <c r="S87" i="7"/>
  <c r="R71" i="7"/>
  <c r="S71" i="7"/>
  <c r="R27" i="7"/>
  <c r="S27" i="7"/>
  <c r="R67" i="7"/>
  <c r="S67" i="7"/>
  <c r="R36" i="7"/>
  <c r="S36" i="7"/>
  <c r="R25" i="7"/>
  <c r="S25" i="7"/>
  <c r="B21" i="2"/>
  <c r="D21" i="2"/>
  <c r="R66" i="7"/>
  <c r="S66" i="7"/>
  <c r="R55" i="7"/>
  <c r="S55" i="7"/>
  <c r="R35" i="7"/>
  <c r="S35" i="7"/>
  <c r="R42" i="7"/>
  <c r="S42" i="7"/>
  <c r="R22" i="7"/>
  <c r="S22" i="7"/>
  <c r="R61" i="7"/>
  <c r="S61" i="7"/>
  <c r="R81" i="7"/>
  <c r="S81" i="7"/>
  <c r="R92" i="7"/>
  <c r="S92" i="7"/>
  <c r="R90" i="7"/>
  <c r="S90" i="7"/>
  <c r="R20" i="7"/>
  <c r="S20" i="7"/>
  <c r="R52" i="7"/>
  <c r="S52" i="7"/>
  <c r="R19" i="7"/>
  <c r="S19" i="7"/>
  <c r="T4" i="7"/>
  <c r="S104" i="7"/>
  <c r="U4" i="7"/>
  <c r="B22" i="2"/>
  <c r="D5" i="4"/>
  <c r="D8" i="4"/>
  <c r="B9" i="4"/>
  <c r="G21" i="2"/>
  <c r="B5" i="4"/>
  <c r="B10" i="6"/>
  <c r="C10" i="6"/>
  <c r="D9" i="6"/>
  <c r="D10" i="6"/>
</calcChain>
</file>

<file path=xl/sharedStrings.xml><?xml version="1.0" encoding="utf-8"?>
<sst xmlns="http://schemas.openxmlformats.org/spreadsheetml/2006/main" count="239" uniqueCount="53">
  <si>
    <r>
      <rPr>
        <b/>
        <sz val="12"/>
        <color rgb="FFFFFFFF"/>
        <rFont val="Arial"/>
        <family val="2"/>
      </rPr>
      <t>JF Steina</t>
    </r>
    <r>
      <rPr>
        <b/>
        <vertAlign val="superscript"/>
        <sz val="12"/>
        <color rgb="FFFFFFFF"/>
        <rFont val="Arial"/>
        <family val="2"/>
      </rPr>
      <t xml:space="preserve">©
</t>
    </r>
    <r>
      <rPr>
        <b/>
        <sz val="12"/>
        <color rgb="FFFFFFFF"/>
        <rFont val="Arial"/>
        <family val="2"/>
      </rPr>
      <t>LSP-Rechner</t>
    </r>
  </si>
  <si>
    <t>Zeit gemessen</t>
  </si>
  <si>
    <t>Zeit abzgl. Anlauf</t>
  </si>
  <si>
    <t>Regressionskurve</t>
  </si>
  <si>
    <t>Name</t>
  </si>
  <si>
    <t>m</t>
  </si>
  <si>
    <t>Leon</t>
  </si>
  <si>
    <t>s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</si>
  <si>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(x) = </t>
    </r>
  </si>
  <si>
    <r>
      <rPr>
        <sz val="10"/>
        <rFont val="Arial"/>
        <family val="2"/>
      </rPr>
      <t>x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</t>
    </r>
  </si>
  <si>
    <t>x</t>
  </si>
  <si>
    <t>Hannah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</si>
  <si>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(x) = </t>
    </r>
  </si>
  <si>
    <t>Lukas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</si>
  <si>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(x) = </t>
    </r>
  </si>
  <si>
    <t>Anna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</si>
  <si>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(x) = </t>
    </r>
  </si>
  <si>
    <t>Jonas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</si>
  <si>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 xml:space="preserve">(x) = </t>
    </r>
  </si>
  <si>
    <t>Lea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</si>
  <si>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6</t>
    </r>
    <r>
      <rPr>
        <sz val="10"/>
        <rFont val="Arial"/>
        <family val="2"/>
      </rPr>
      <t xml:space="preserve">(x) = </t>
    </r>
  </si>
  <si>
    <t>Luca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</si>
  <si>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7</t>
    </r>
    <r>
      <rPr>
        <sz val="10"/>
        <rFont val="Arial"/>
        <family val="2"/>
      </rPr>
      <t xml:space="preserve">(x) = </t>
    </r>
  </si>
  <si>
    <t>Lena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</si>
  <si>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8</t>
    </r>
    <r>
      <rPr>
        <sz val="10"/>
        <rFont val="Arial"/>
        <family val="2"/>
      </rPr>
      <t xml:space="preserve">(x) = </t>
    </r>
  </si>
  <si>
    <t>Andreas</t>
  </si>
  <si>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9</t>
    </r>
    <r>
      <rPr>
        <sz val="10"/>
        <rFont val="Arial"/>
        <family val="2"/>
      </rPr>
      <t xml:space="preserve">(x) = </t>
    </r>
  </si>
  <si>
    <t>Hinweis: Für ein optimales Ergebnis sollte Bereich A4:F12 nach Spalte F (absteigend) sortiert werden (langsamster Läufer zuerst, schnellster zuletzt).</t>
  </si>
  <si>
    <t>Strecke</t>
  </si>
  <si>
    <t>Zeit</t>
  </si>
  <si>
    <t>Punktzahl</t>
  </si>
  <si>
    <t>Weite</t>
  </si>
  <si>
    <t>Summe</t>
  </si>
  <si>
    <t>Weite/Zeit</t>
  </si>
  <si>
    <t>Gesamteindruck</t>
  </si>
  <si>
    <t>Schnelligkeitsübung</t>
  </si>
  <si>
    <t>Kugelstoßen</t>
  </si>
  <si>
    <t>Staffellauf</t>
  </si>
  <si>
    <t>min</t>
  </si>
  <si>
    <t>Löschangriff</t>
  </si>
  <si>
    <t>-</t>
  </si>
  <si>
    <t>Fragenbeantwortung</t>
  </si>
  <si>
    <t>Gesamt-Punktzahl</t>
  </si>
  <si>
    <t>bestanden?</t>
  </si>
  <si>
    <t>Bahnnummer</t>
  </si>
  <si>
    <t>Markierungen</t>
  </si>
  <si>
    <t>Innenradius</t>
  </si>
  <si>
    <t>φ</t>
  </si>
  <si>
    <t>y</t>
  </si>
  <si>
    <t>r</t>
  </si>
  <si>
    <r>
      <rPr>
        <b/>
        <sz val="10"/>
        <color rgb="FFFFFFFF"/>
        <rFont val="Calibri"/>
        <family val="2"/>
      </rPr>
      <t>x/x</t>
    </r>
    <r>
      <rPr>
        <b/>
        <vertAlign val="subscript"/>
        <sz val="10"/>
        <color rgb="FFFFFFFF"/>
        <rFont val="Calibri"/>
        <family val="2"/>
      </rPr>
      <t>max</t>
    </r>
  </si>
  <si>
    <t>Ø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</si>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</sst>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00E+00"/>
    <numFmt numFmtId="165" formatCode="#,##0.0"/>
  </numFmts>
  <fonts count="16" x14ac:knownFonts="1">
    <font>
      <sz val="10"/>
      <name val="Arial"/>
      <family val="2"/>
    </font>
    <font>
      <b/>
      <sz val="12"/>
      <color rgb="FFFFFFFF"/>
      <name val="Arial"/>
      <family val="2"/>
    </font>
    <font>
      <sz val="10"/>
      <name val="Calibri"/>
      <family val="2"/>
    </font>
    <font>
      <b/>
      <vertAlign val="superscript"/>
      <sz val="12"/>
      <color rgb="FFFFFFFF"/>
      <name val="Arial"/>
      <family val="2"/>
    </font>
    <font>
      <b/>
      <sz val="10"/>
      <color rgb="FFFFFFFF"/>
      <name val="Calibri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i/>
      <sz val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3"/>
      <color rgb="FFFFFFFF"/>
      <name val="Calibri"/>
      <family val="2"/>
    </font>
    <font>
      <b/>
      <sz val="28"/>
      <name val="Calibri"/>
      <family val="2"/>
    </font>
    <font>
      <sz val="10"/>
      <name val="Calibri"/>
    </font>
    <font>
      <sz val="10"/>
      <color rgb="FFFFFFFF"/>
      <name val="Calibri"/>
      <family val="2"/>
    </font>
    <font>
      <b/>
      <vertAlign val="subscript"/>
      <sz val="10"/>
      <color rgb="FFFFFFFF"/>
      <name val="Calibri"/>
      <family val="2"/>
    </font>
    <font>
      <b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55269"/>
        <bgColor rgb="FF004586"/>
      </patternFill>
    </fill>
    <fill>
      <patternFill patternType="solid">
        <fgColor rgb="FFFFFFFF"/>
        <bgColor rgb="FFFFFFCC"/>
      </patternFill>
    </fill>
    <fill>
      <patternFill patternType="solid">
        <fgColor rgb="FFB4C7DC"/>
        <bgColor rgb="FFB3B3B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ED7D31"/>
      </left>
      <right style="thick">
        <color rgb="FFED7D31"/>
      </right>
      <top style="thick">
        <color rgb="FFED7D31"/>
      </top>
      <bottom style="thick">
        <color rgb="FFED7D3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>
      <alignment horizontal="left" vertical="center" indent="15"/>
    </xf>
  </cellStyleXfs>
  <cellXfs count="78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righ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right" vertical="center"/>
      <protection hidden="1"/>
    </xf>
    <xf numFmtId="4" fontId="2" fillId="3" borderId="3" xfId="0" applyNumberFormat="1" applyFont="1" applyFill="1" applyBorder="1" applyAlignment="1" applyProtection="1">
      <alignment vertical="center"/>
      <protection locked="0"/>
    </xf>
    <xf numFmtId="4" fontId="2" fillId="3" borderId="4" xfId="0" applyNumberFormat="1" applyFont="1" applyFill="1" applyBorder="1" applyAlignment="1" applyProtection="1">
      <alignment vertical="center"/>
      <protection hidden="1"/>
    </xf>
    <xf numFmtId="4" fontId="2" fillId="3" borderId="1" xfId="0" applyNumberFormat="1" applyFont="1" applyFill="1" applyBorder="1" applyAlignment="1" applyProtection="1">
      <alignment horizontal="right" vertical="center"/>
      <protection hidden="1"/>
    </xf>
    <xf numFmtId="4" fontId="2" fillId="3" borderId="1" xfId="0" applyNumberFormat="1" applyFont="1" applyFill="1" applyBorder="1" applyAlignment="1" applyProtection="1">
      <alignment vertical="center"/>
      <protection hidden="1"/>
    </xf>
    <xf numFmtId="4" fontId="0" fillId="3" borderId="1" xfId="0" applyNumberFormat="1" applyFill="1" applyBorder="1" applyAlignment="1" applyProtection="1">
      <alignment horizontal="right" vertical="center"/>
      <protection hidden="1"/>
    </xf>
    <xf numFmtId="164" fontId="2" fillId="3" borderId="1" xfId="0" applyNumberFormat="1" applyFont="1" applyFill="1" applyBorder="1" applyAlignment="1" applyProtection="1">
      <alignment vertical="center"/>
      <protection hidden="1"/>
    </xf>
    <xf numFmtId="0" fontId="0" fillId="3" borderId="1" xfId="0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3" fontId="2" fillId="3" borderId="5" xfId="0" applyNumberFormat="1" applyFont="1" applyFill="1" applyBorder="1" applyAlignment="1" applyProtection="1">
      <alignment vertical="center"/>
      <protection hidden="1"/>
    </xf>
    <xf numFmtId="4" fontId="2" fillId="3" borderId="3" xfId="0" applyNumberFormat="1" applyFont="1" applyFill="1" applyBorder="1" applyAlignment="1" applyProtection="1">
      <alignment vertical="center"/>
      <protection hidden="1"/>
    </xf>
    <xf numFmtId="4" fontId="2" fillId="3" borderId="4" xfId="0" applyNumberFormat="1" applyFont="1" applyFill="1" applyBorder="1" applyAlignment="1" applyProtection="1">
      <alignment horizontal="left" vertical="center"/>
      <protection hidden="1"/>
    </xf>
    <xf numFmtId="165" fontId="2" fillId="3" borderId="5" xfId="0" applyNumberFormat="1" applyFont="1" applyFill="1" applyBorder="1" applyAlignment="1" applyProtection="1">
      <alignment vertical="center"/>
      <protection hidden="1"/>
    </xf>
    <xf numFmtId="0" fontId="2" fillId="3" borderId="4" xfId="0" applyFont="1" applyFill="1" applyBorder="1" applyAlignment="1" applyProtection="1">
      <alignment horizontal="left" vertical="center"/>
      <protection hidden="1"/>
    </xf>
    <xf numFmtId="0" fontId="8" fillId="4" borderId="1" xfId="0" applyFont="1" applyFill="1" applyBorder="1" applyAlignment="1" applyProtection="1">
      <alignment vertical="center"/>
      <protection hidden="1"/>
    </xf>
    <xf numFmtId="3" fontId="8" fillId="4" borderId="5" xfId="0" applyNumberFormat="1" applyFont="1" applyFill="1" applyBorder="1" applyAlignment="1" applyProtection="1">
      <alignment vertical="center"/>
      <protection hidden="1"/>
    </xf>
    <xf numFmtId="4" fontId="8" fillId="4" borderId="3" xfId="0" applyNumberFormat="1" applyFont="1" applyFill="1" applyBorder="1" applyAlignment="1" applyProtection="1">
      <alignment vertical="center"/>
      <protection hidden="1"/>
    </xf>
    <xf numFmtId="4" fontId="2" fillId="4" borderId="4" xfId="0" applyNumberFormat="1" applyFont="1" applyFill="1" applyBorder="1" applyAlignment="1" applyProtection="1">
      <alignment horizontal="left" vertical="center"/>
      <protection hidden="1"/>
    </xf>
    <xf numFmtId="165" fontId="8" fillId="4" borderId="5" xfId="0" applyNumberFormat="1" applyFont="1" applyFill="1" applyBorder="1" applyAlignment="1" applyProtection="1">
      <alignment vertical="center"/>
      <protection hidden="1"/>
    </xf>
    <xf numFmtId="0" fontId="8" fillId="4" borderId="4" xfId="0" applyFont="1" applyFill="1" applyBorder="1" applyAlignment="1" applyProtection="1">
      <alignment horizontal="left"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/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4" fillId="2" borderId="1" xfId="0" applyFont="1" applyFill="1" applyBorder="1" applyAlignment="1" applyProtection="1">
      <alignment horizontal="left" vertical="center"/>
      <protection hidden="1"/>
    </xf>
    <xf numFmtId="0" fontId="2" fillId="3" borderId="5" xfId="0" applyFont="1" applyFill="1" applyBorder="1" applyAlignment="1" applyProtection="1">
      <alignment vertical="center"/>
      <protection hidden="1"/>
    </xf>
    <xf numFmtId="3" fontId="2" fillId="3" borderId="4" xfId="0" applyNumberFormat="1" applyFont="1" applyFill="1" applyBorder="1" applyAlignment="1" applyProtection="1">
      <alignment vertical="center"/>
      <protection hidden="1"/>
    </xf>
    <xf numFmtId="0" fontId="8" fillId="3" borderId="1" xfId="0" applyFont="1" applyFill="1" applyBorder="1" applyAlignment="1" applyProtection="1">
      <alignment vertical="center"/>
      <protection hidden="1"/>
    </xf>
    <xf numFmtId="4" fontId="8" fillId="3" borderId="6" xfId="0" applyNumberFormat="1" applyFont="1" applyFill="1" applyBorder="1" applyAlignment="1" applyProtection="1">
      <alignment vertical="center"/>
      <protection hidden="1"/>
    </xf>
    <xf numFmtId="3" fontId="8" fillId="3" borderId="1" xfId="0" applyNumberFormat="1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4" fontId="2" fillId="3" borderId="5" xfId="0" applyNumberFormat="1" applyFont="1" applyFill="1" applyBorder="1" applyAlignment="1" applyProtection="1">
      <alignment horizontal="right" vertical="center"/>
      <protection hidden="1"/>
    </xf>
    <xf numFmtId="4" fontId="2" fillId="3" borderId="7" xfId="0" applyNumberFormat="1" applyFont="1" applyFill="1" applyBorder="1" applyAlignment="1" applyProtection="1">
      <alignment horizontal="left" vertical="center"/>
      <protection hidden="1"/>
    </xf>
    <xf numFmtId="0" fontId="2" fillId="3" borderId="5" xfId="0" applyFont="1" applyFill="1" applyBorder="1" applyAlignment="1" applyProtection="1">
      <alignment horizontal="right" vertical="center"/>
      <protection hidden="1"/>
    </xf>
    <xf numFmtId="0" fontId="2" fillId="3" borderId="8" xfId="0" applyFont="1" applyFill="1" applyBorder="1" applyAlignment="1" applyProtection="1">
      <alignment horizontal="right" vertical="center"/>
      <protection hidden="1"/>
    </xf>
    <xf numFmtId="3" fontId="2" fillId="3" borderId="6" xfId="0" applyNumberFormat="1" applyFont="1" applyFill="1" applyBorder="1" applyAlignment="1" applyProtection="1">
      <alignment horizontal="right" vertical="center"/>
      <protection hidden="1"/>
    </xf>
    <xf numFmtId="4" fontId="2" fillId="3" borderId="6" xfId="0" applyNumberFormat="1" applyFont="1" applyFill="1" applyBorder="1" applyAlignment="1" applyProtection="1">
      <alignment horizontal="right" vertical="center"/>
      <protection hidden="1"/>
    </xf>
    <xf numFmtId="4" fontId="2" fillId="3" borderId="0" xfId="0" applyNumberFormat="1" applyFont="1" applyFill="1" applyAlignment="1" applyProtection="1">
      <alignment vertical="center"/>
      <protection hidden="1"/>
    </xf>
    <xf numFmtId="4" fontId="4" fillId="2" borderId="9" xfId="0" applyNumberFormat="1" applyFont="1" applyFill="1" applyBorder="1" applyAlignment="1" applyProtection="1">
      <alignment horizontal="right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right" vertical="center"/>
      <protection hidden="1"/>
    </xf>
    <xf numFmtId="4" fontId="4" fillId="2" borderId="10" xfId="0" applyNumberFormat="1" applyFont="1" applyFill="1" applyBorder="1" applyAlignment="1" applyProtection="1">
      <alignment horizontal="right" vertical="center"/>
      <protection hidden="1"/>
    </xf>
    <xf numFmtId="0" fontId="13" fillId="2" borderId="10" xfId="0" applyFont="1" applyFill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horizontal="right" vertical="center"/>
      <protection hidden="1"/>
    </xf>
    <xf numFmtId="4" fontId="2" fillId="3" borderId="10" xfId="0" applyNumberFormat="1" applyFont="1" applyFill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vertical="center"/>
      <protection hidden="1"/>
    </xf>
    <xf numFmtId="4" fontId="2" fillId="3" borderId="0" xfId="0" applyNumberFormat="1" applyFont="1" applyFill="1" applyProtection="1">
      <protection hidden="1"/>
    </xf>
    <xf numFmtId="0" fontId="2" fillId="3" borderId="0" xfId="0" applyFont="1" applyFill="1" applyProtection="1">
      <protection hidden="1"/>
    </xf>
    <xf numFmtId="0" fontId="4" fillId="2" borderId="10" xfId="0" applyFont="1" applyFill="1" applyBorder="1" applyAlignment="1" applyProtection="1">
      <alignment horizontal="center"/>
      <protection hidden="1"/>
    </xf>
    <xf numFmtId="4" fontId="2" fillId="3" borderId="10" xfId="0" applyNumberFormat="1" applyFont="1" applyFill="1" applyBorder="1" applyProtection="1">
      <protection hidden="1"/>
    </xf>
    <xf numFmtId="0" fontId="2" fillId="3" borderId="10" xfId="0" applyFont="1" applyFill="1" applyBorder="1" applyProtection="1">
      <protection hidden="1"/>
    </xf>
    <xf numFmtId="0" fontId="2" fillId="3" borderId="11" xfId="0" applyFont="1" applyFill="1" applyBorder="1" applyAlignment="1" applyProtection="1">
      <alignment horizontal="left" vertical="center"/>
      <protection locked="0"/>
    </xf>
    <xf numFmtId="4" fontId="2" fillId="3" borderId="11" xfId="0" applyNumberFormat="1" applyFont="1" applyFill="1" applyBorder="1" applyAlignment="1" applyProtection="1">
      <alignment horizontal="right" vertical="center"/>
      <protection locked="0"/>
    </xf>
    <xf numFmtId="0" fontId="2" fillId="3" borderId="11" xfId="0" applyFont="1" applyFill="1" applyBorder="1" applyAlignment="1" applyProtection="1">
      <alignment horizontal="right" vertical="center"/>
      <protection locked="0"/>
    </xf>
    <xf numFmtId="4" fontId="2" fillId="3" borderId="12" xfId="0" applyNumberFormat="1" applyFont="1" applyFill="1" applyBorder="1" applyAlignment="1" applyProtection="1">
      <alignment horizontal="left" vertical="center"/>
      <protection hidden="1"/>
    </xf>
    <xf numFmtId="4" fontId="2" fillId="3" borderId="13" xfId="0" applyNumberFormat="1" applyFont="1" applyFill="1" applyBorder="1" applyAlignment="1" applyProtection="1">
      <alignment horizontal="right" vertical="center"/>
      <protection hidden="1"/>
    </xf>
    <xf numFmtId="0" fontId="1" fillId="2" borderId="1" xfId="1" applyBorder="1" applyAlignment="1">
      <alignment horizontal="left" vertical="center" wrapText="1" indent="6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4" fontId="2" fillId="3" borderId="5" xfId="0" applyNumberFormat="1" applyFont="1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2" fontId="4" fillId="2" borderId="10" xfId="0" applyNumberFormat="1" applyFont="1" applyFill="1" applyBorder="1" applyAlignment="1" applyProtection="1">
      <alignment horizontal="center" vertical="center"/>
      <protection hidden="1"/>
    </xf>
    <xf numFmtId="0" fontId="15" fillId="2" borderId="10" xfId="0" applyFont="1" applyFill="1" applyBorder="1" applyAlignment="1" applyProtection="1">
      <alignment horizontal="center" vertical="center"/>
      <protection hidden="1"/>
    </xf>
    <xf numFmtId="4" fontId="4" fillId="2" borderId="10" xfId="0" applyNumberFormat="1" applyFont="1" applyFill="1" applyBorder="1" applyAlignment="1" applyProtection="1">
      <alignment horizontal="center" vertical="center"/>
      <protection hidden="1"/>
    </xf>
  </cellXfs>
  <cellStyles count="2">
    <cellStyle name="Standard" xfId="0" builtinId="0"/>
    <cellStyle name="Titel" xfId="1" xr:uid="{00000000-0005-0000-0000-000006000000}"/>
  </cellStyles>
  <dxfs count="3">
    <dxf>
      <font>
        <color rgb="FF9C5700"/>
        <name val="Arial"/>
        <family val="2"/>
      </font>
      <fill>
        <patternFill>
          <bgColor rgb="FFFFEB9C"/>
        </patternFill>
      </fill>
    </dxf>
    <dxf>
      <font>
        <color rgb="FF9C5700"/>
        <name val="Arial"/>
        <family val="2"/>
      </font>
      <fill>
        <patternFill>
          <bgColor rgb="FFFFEB9C"/>
        </patternFill>
      </fill>
    </dxf>
    <dxf>
      <font>
        <color rgb="FF9C5700"/>
        <name val="Arial"/>
        <family val="2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420E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9C5700"/>
      <rgbColor rgb="FF800080"/>
      <rgbColor rgb="FF008080"/>
      <rgbColor rgb="FFB4C7DC"/>
      <rgbColor rgb="FF8B8B8B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83CAFF"/>
      <rgbColor rgb="FFFF99CC"/>
      <rgbColor rgb="FFCC99FF"/>
      <rgbColor rgb="FFFFCC99"/>
      <rgbColor rgb="FF3366FF"/>
      <rgbColor rgb="FF33CCCC"/>
      <rgbColor rgb="FFAECF00"/>
      <rgbColor rgb="FFFFD320"/>
      <rgbColor rgb="FFFF950E"/>
      <rgbColor rgb="FFED7D31"/>
      <rgbColor rgb="FF666699"/>
      <rgbColor rgb="FFB3B3B3"/>
      <rgbColor rgb="FF004586"/>
      <rgbColor rgb="FF339966"/>
      <rgbColor rgb="FF003300"/>
      <rgbColor rgb="FF314004"/>
      <rgbColor rgb="FFB52C23"/>
      <rgbColor rgb="FF993366"/>
      <rgbColor rgb="FF4B1F6F"/>
      <rgbColor rgb="FF35526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'Zeitnahme Staffellauf'!$A$4</c:f>
              <c:strCache>
                <c:ptCount val="1"/>
                <c:pt idx="0">
                  <c:v>Leon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00458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004586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Staffellauf'!$H$4,'Zeitnahme Staffellauf'!$J$4)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18.12</c:v>
                </c:pt>
                <c:pt idx="2">
                  <c:v>69.08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47-4B7A-82E5-F858B6AC42E0}"/>
            </c:ext>
          </c:extLst>
        </c:ser>
        <c:ser>
          <c:idx val="1"/>
          <c:order val="1"/>
          <c:tx>
            <c:strRef>
              <c:f>'Zeitnahme Staffellauf'!$A$5</c:f>
              <c:strCache>
                <c:ptCount val="1"/>
                <c:pt idx="0">
                  <c:v>Hannah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FF420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FF420E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Staffellauf'!$H$5,'Zeitnahme Staffellauf'!$J$5)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14.559999999999999</c:v>
                </c:pt>
                <c:pt idx="2">
                  <c:v>53.620000000000005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47-4B7A-82E5-F858B6AC42E0}"/>
            </c:ext>
          </c:extLst>
        </c:ser>
        <c:ser>
          <c:idx val="2"/>
          <c:order val="2"/>
          <c:tx>
            <c:strRef>
              <c:f>'Zeitnahme Staffellauf'!$A$6</c:f>
              <c:strCache>
                <c:ptCount val="1"/>
                <c:pt idx="0">
                  <c:v>Lukas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FFD32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FFD320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Staffellauf'!$H$6,'Zeitnahme Staffellauf'!$J$6)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15.129999999999999</c:v>
                </c:pt>
                <c:pt idx="2">
                  <c:v>52.59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247-4B7A-82E5-F858B6AC42E0}"/>
            </c:ext>
          </c:extLst>
        </c:ser>
        <c:ser>
          <c:idx val="3"/>
          <c:order val="3"/>
          <c:tx>
            <c:strRef>
              <c:f>'Zeitnahme Staffellauf'!$A$7</c:f>
              <c:strCache>
                <c:ptCount val="1"/>
                <c:pt idx="0">
                  <c:v>Anna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FF950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FF950E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Staffellauf'!$H$7,'Zeitnahme Staffellauf'!$J$7)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14.29</c:v>
                </c:pt>
                <c:pt idx="2">
                  <c:v>52.529999999999994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247-4B7A-82E5-F858B6AC42E0}"/>
            </c:ext>
          </c:extLst>
        </c:ser>
        <c:ser>
          <c:idx val="4"/>
          <c:order val="4"/>
          <c:tx>
            <c:strRef>
              <c:f>'Zeitnahme Staffellauf'!$A$8</c:f>
              <c:strCache>
                <c:ptCount val="1"/>
                <c:pt idx="0">
                  <c:v>Jonas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7E0021"/>
              </a:solidFill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8-7247-4B7A-82E5-F858B6AC42E0}"/>
              </c:ext>
            </c:extLst>
          </c:dPt>
          <c:dLbls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de-DE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47-4B7A-82E5-F858B6AC4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7E0021"/>
                </a:solidFill>
              </a:ln>
            </c:spPr>
            <c:trendlineType val="poly"/>
            <c:order val="2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Staffellauf'!$H$8,'Zeitnahme Staffellauf'!$J$8)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13.91</c:v>
                </c:pt>
                <c:pt idx="2">
                  <c:v>49.97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247-4B7A-82E5-F858B6AC42E0}"/>
            </c:ext>
          </c:extLst>
        </c:ser>
        <c:ser>
          <c:idx val="5"/>
          <c:order val="5"/>
          <c:tx>
            <c:strRef>
              <c:f>'Zeitnahme Staffellauf'!$A$9</c:f>
              <c:strCache>
                <c:ptCount val="1"/>
                <c:pt idx="0">
                  <c:v>Lea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83CAF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83CAFF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Staffellauf'!$H$9,'Zeitnahme Staffellauf'!$J$9)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12.97</c:v>
                </c:pt>
                <c:pt idx="2">
                  <c:v>49.32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247-4B7A-82E5-F858B6AC42E0}"/>
            </c:ext>
          </c:extLst>
        </c:ser>
        <c:ser>
          <c:idx val="6"/>
          <c:order val="6"/>
          <c:tx>
            <c:strRef>
              <c:f>'Zeitnahme Staffellauf'!$A$10</c:f>
              <c:strCache>
                <c:ptCount val="1"/>
                <c:pt idx="0">
                  <c:v>Luca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31400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314004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Staffellauf'!$H$10,'Zeitnahme Staffellauf'!$J$10)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12.82</c:v>
                </c:pt>
                <c:pt idx="2">
                  <c:v>44.04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247-4B7A-82E5-F858B6AC42E0}"/>
            </c:ext>
          </c:extLst>
        </c:ser>
        <c:ser>
          <c:idx val="7"/>
          <c:order val="7"/>
          <c:tx>
            <c:strRef>
              <c:f>'Zeitnahme Staffellauf'!$A$11</c:f>
              <c:strCache>
                <c:ptCount val="1"/>
                <c:pt idx="0">
                  <c:v>Lena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AEC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AECF00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Staffellauf'!$H$11,'Zeitnahme Staffellauf'!$J$11)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11.28</c:v>
                </c:pt>
                <c:pt idx="2">
                  <c:v>40.409999999999997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7247-4B7A-82E5-F858B6AC42E0}"/>
            </c:ext>
          </c:extLst>
        </c:ser>
        <c:ser>
          <c:idx val="8"/>
          <c:order val="8"/>
          <c:tx>
            <c:strRef>
              <c:f>'Zeitnahme Staffellauf'!$A$12</c:f>
              <c:strCache>
                <c:ptCount val="1"/>
                <c:pt idx="0">
                  <c:v>Andreas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3"/>
            <c:spPr>
              <a:solidFill>
                <a:srgbClr val="4B1F6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4B1F6F"/>
                </a:solidFill>
              </a:ln>
            </c:spPr>
            <c:trendlineType val="poly"/>
            <c:order val="2"/>
            <c:forward val="50"/>
            <c:intercept val="0"/>
            <c:dispRSqr val="0"/>
            <c:dispEq val="0"/>
          </c:trendline>
          <c:xVal>
            <c:numRef>
              <c:f>('Zeitnahme Staffellauf'!$A$14,'Zeitnahme Staffellauf'!$H$3,'Zeitnahme Staffellauf'!$J$3)</c:f>
              <c:numCache>
                <c:formatCode>General</c:formatCode>
                <c:ptCount val="3"/>
                <c:pt idx="0">
                  <c:v>0</c:v>
                </c:pt>
                <c:pt idx="1">
                  <c:v>90</c:v>
                </c:pt>
                <c:pt idx="2">
                  <c:v>260</c:v>
                </c:pt>
              </c:numCache>
            </c:numRef>
          </c:xVal>
          <c:yVal>
            <c:numRef>
              <c:f>('Zeitnahme Staffellauf'!$A$14,'Zeitnahme Staffellauf'!$H$12,'Zeitnahme Staffellauf'!$J$12)</c:f>
              <c:numCache>
                <c:formatCode>#,##0.00</c:formatCode>
                <c:ptCount val="3"/>
                <c:pt idx="0" formatCode="General">
                  <c:v>0</c:v>
                </c:pt>
                <c:pt idx="1">
                  <c:v>10.82</c:v>
                </c:pt>
                <c:pt idx="2">
                  <c:v>37.160000000000004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7247-4B7A-82E5-F858B6AC4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54755"/>
        <c:axId val="51381545"/>
      </c:scatterChart>
      <c:valAx>
        <c:axId val="71754755"/>
        <c:scaling>
          <c:orientation val="minMax"/>
          <c:min val="0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zurückgelegte Strecke in m (fliegender Start)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1381545"/>
        <c:crosses val="autoZero"/>
        <c:crossBetween val="midCat"/>
      </c:valAx>
      <c:valAx>
        <c:axId val="51381545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verstrichene Zeit in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71754755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79531130634071801"/>
          <c:y val="5.4466535984318103E-2"/>
          <c:w val="0.202884018526477"/>
          <c:h val="0.72930962050132997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600" b="0" strike="noStrike" spc="-1">
              <a:solidFill>
                <a:srgbClr val="000000"/>
              </a:solidFill>
              <a:latin typeface="Arial"/>
            </a:defRPr>
          </a:pPr>
          <a:endParaRPr lang="de-DE"/>
        </a:p>
      </c:txPr>
    </c:legend>
    <c:plotVisOnly val="1"/>
    <c:dispBlanksAs val="span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300" b="0" strike="noStrike" spc="-1">
                <a:latin typeface="Arial"/>
              </a:defRPr>
            </a:pPr>
            <a:r>
              <a:rPr lang="de-DE" sz="1300" b="0" strike="noStrike" spc="-1">
                <a:latin typeface="Arial"/>
              </a:rPr>
              <a:t>Startpositionen</a:t>
            </a:r>
          </a:p>
        </c:rich>
      </c:tx>
      <c:layout>
        <c:manualLayout>
          <c:xMode val="edge"/>
          <c:yMode val="edge"/>
          <c:x val="0.67364499245985998"/>
          <c:y val="2.22574191397132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.63860551760844497"/>
          <c:h val="0.999416472157386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'Zeitnahme Staffellauf'!$A$4</c:f>
              <c:strCache>
                <c:ptCount val="1"/>
                <c:pt idx="0">
                  <c:v>Leon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00458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Läufer'!$C$2</c:f>
              <c:numCache>
                <c:formatCode>#,##0.00</c:formatCode>
                <c:ptCount val="1"/>
                <c:pt idx="0">
                  <c:v>37.11</c:v>
                </c:pt>
              </c:numCache>
            </c:numRef>
          </c:xVal>
          <c:yVal>
            <c:numRef>
              <c:f>'Koordinaten Läufer'!$D$2</c:f>
              <c:numCache>
                <c:formatCode>#,##0.00</c:formatCode>
                <c:ptCount val="1"/>
                <c:pt idx="0">
                  <c:v>-42.2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6E-470B-B462-F80FB3A6ADCC}"/>
            </c:ext>
          </c:extLst>
        </c:ser>
        <c:ser>
          <c:idx val="1"/>
          <c:order val="1"/>
          <c:tx>
            <c:strRef>
              <c:f>'Zeitnahme Staffellauf'!$A$5</c:f>
              <c:strCache>
                <c:ptCount val="1"/>
                <c:pt idx="0">
                  <c:v>Hannah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FF420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Läufer'!$C$3</c:f>
              <c:numCache>
                <c:formatCode>#,##0.00</c:formatCode>
                <c:ptCount val="1"/>
                <c:pt idx="0">
                  <c:v>37.11</c:v>
                </c:pt>
              </c:numCache>
            </c:numRef>
          </c:xVal>
          <c:yVal>
            <c:numRef>
              <c:f>'Koordinaten Läufer'!$D$3</c:f>
              <c:numCache>
                <c:formatCode>#,##0.00</c:formatCode>
                <c:ptCount val="1"/>
                <c:pt idx="0">
                  <c:v>-11.093144703098531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6E-470B-B462-F80FB3A6ADCC}"/>
            </c:ext>
          </c:extLst>
        </c:ser>
        <c:ser>
          <c:idx val="2"/>
          <c:order val="2"/>
          <c:tx>
            <c:strRef>
              <c:f>'Zeitnahme Staffellauf'!$A$6</c:f>
              <c:strCache>
                <c:ptCount val="1"/>
                <c:pt idx="0">
                  <c:v>Lukas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FFD32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Läufer'!$C$4</c:f>
              <c:numCache>
                <c:formatCode>#,##0.00</c:formatCode>
                <c:ptCount val="1"/>
                <c:pt idx="0">
                  <c:v>-4.4341974166195541</c:v>
                </c:pt>
              </c:numCache>
            </c:numRef>
          </c:xVal>
          <c:yVal>
            <c:numRef>
              <c:f>'Koordinaten Läufer'!$D$4</c:f>
              <c:numCache>
                <c:formatCode>#,##0.00</c:formatCode>
                <c:ptCount val="1"/>
                <c:pt idx="0">
                  <c:v>79.044131055982916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D6E-470B-B462-F80FB3A6ADCC}"/>
            </c:ext>
          </c:extLst>
        </c:ser>
        <c:ser>
          <c:idx val="3"/>
          <c:order val="3"/>
          <c:tx>
            <c:strRef>
              <c:f>'Zeitnahme Staffellauf'!$A$7</c:f>
              <c:strCache>
                <c:ptCount val="1"/>
                <c:pt idx="0">
                  <c:v>Anna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FF950E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Läufer'!$C$5</c:f>
              <c:numCache>
                <c:formatCode>#,##0.00</c:formatCode>
                <c:ptCount val="1"/>
                <c:pt idx="0">
                  <c:v>-37.11</c:v>
                </c:pt>
              </c:numCache>
            </c:numRef>
          </c:xVal>
          <c:yVal>
            <c:numRef>
              <c:f>'Koordinaten Läufer'!$D$5</c:f>
              <c:numCache>
                <c:formatCode>#,##0.00</c:formatCode>
                <c:ptCount val="1"/>
                <c:pt idx="0">
                  <c:v>-24.241644896962327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D6E-470B-B462-F80FB3A6ADCC}"/>
            </c:ext>
          </c:extLst>
        </c:ser>
        <c:ser>
          <c:idx val="4"/>
          <c:order val="4"/>
          <c:tx>
            <c:strRef>
              <c:f>'Zeitnahme Staffellauf'!$A$8</c:f>
              <c:strCache>
                <c:ptCount val="1"/>
                <c:pt idx="0">
                  <c:v>Jonas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7E002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Läufer'!$C$6</c:f>
              <c:numCache>
                <c:formatCode>#,##0.00</c:formatCode>
                <c:ptCount val="1"/>
                <c:pt idx="0">
                  <c:v>35.779392471915308</c:v>
                </c:pt>
              </c:numCache>
            </c:numRef>
          </c:xVal>
          <c:yVal>
            <c:numRef>
              <c:f>'Koordinaten Läufer'!$D$6</c:f>
              <c:numCache>
                <c:formatCode>#,##0.00</c:formatCode>
                <c:ptCount val="1"/>
                <c:pt idx="0">
                  <c:v>-52.048206656069425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D6E-470B-B462-F80FB3A6ADCC}"/>
            </c:ext>
          </c:extLst>
        </c:ser>
        <c:ser>
          <c:idx val="5"/>
          <c:order val="5"/>
          <c:tx>
            <c:strRef>
              <c:f>'Zeitnahme Staffellauf'!$A$9</c:f>
              <c:strCache>
                <c:ptCount val="1"/>
                <c:pt idx="0">
                  <c:v>Lea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83CAF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Läufer'!$C$7</c:f>
              <c:numCache>
                <c:formatCode>#,##0.00</c:formatCode>
                <c:ptCount val="1"/>
                <c:pt idx="0">
                  <c:v>8.5469728548694874</c:v>
                </c:pt>
              </c:numCache>
            </c:numRef>
          </c:xVal>
          <c:yVal>
            <c:numRef>
              <c:f>'Koordinaten Läufer'!$D$7</c:f>
              <c:numCache>
                <c:formatCode>#,##0.00</c:formatCode>
                <c:ptCount val="1"/>
                <c:pt idx="0">
                  <c:v>78.312343527083982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D6E-470B-B462-F80FB3A6ADCC}"/>
            </c:ext>
          </c:extLst>
        </c:ser>
        <c:ser>
          <c:idx val="6"/>
          <c:order val="6"/>
          <c:tx>
            <c:strRef>
              <c:f>'Zeitnahme Staffellauf'!$A$10</c:f>
              <c:strCache>
                <c:ptCount val="1"/>
                <c:pt idx="0">
                  <c:v>Luca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31400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Läufer'!$C$8</c:f>
              <c:numCache>
                <c:formatCode>#,##0.00</c:formatCode>
                <c:ptCount val="1"/>
                <c:pt idx="0">
                  <c:v>-37.11</c:v>
                </c:pt>
              </c:numCache>
            </c:numRef>
          </c:xVal>
          <c:yVal>
            <c:numRef>
              <c:f>'Koordinaten Läufer'!$D$8</c:f>
              <c:numCache>
                <c:formatCode>#,##0.00</c:formatCode>
                <c:ptCount val="1"/>
                <c:pt idx="0">
                  <c:v>-37.262687320417797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D6E-470B-B462-F80FB3A6ADCC}"/>
            </c:ext>
          </c:extLst>
        </c:ser>
        <c:ser>
          <c:idx val="7"/>
          <c:order val="7"/>
          <c:tx>
            <c:strRef>
              <c:f>'Zeitnahme Staffellauf'!$A$11</c:f>
              <c:strCache>
                <c:ptCount val="1"/>
                <c:pt idx="0">
                  <c:v>Lena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AEC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Läufer'!$C$9</c:f>
              <c:numCache>
                <c:formatCode>#,##0.00</c:formatCode>
                <c:ptCount val="1"/>
                <c:pt idx="0">
                  <c:v>33.353528073354191</c:v>
                </c:pt>
              </c:numCache>
            </c:numRef>
          </c:xVal>
          <c:yVal>
            <c:numRef>
              <c:f>'Koordinaten Läufer'!$D$9</c:f>
              <c:numCache>
                <c:formatCode>#,##0.00</c:formatCode>
                <c:ptCount val="1"/>
                <c:pt idx="0">
                  <c:v>58.469427311985321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D6E-470B-B462-F80FB3A6ADCC}"/>
            </c:ext>
          </c:extLst>
        </c:ser>
        <c:ser>
          <c:idx val="8"/>
          <c:order val="8"/>
          <c:tx>
            <c:strRef>
              <c:f>'Zeitnahme Staffellauf'!$A$12</c:f>
              <c:strCache>
                <c:ptCount val="1"/>
                <c:pt idx="0">
                  <c:v>Andreas</c:v>
                </c:pt>
              </c:strCache>
            </c:strRef>
          </c:tx>
          <c:spPr>
            <a:ln w="28800">
              <a:noFill/>
            </a:ln>
          </c:spPr>
          <c:marker>
            <c:symbol val="circle"/>
            <c:size val="6"/>
            <c:spPr>
              <a:solidFill>
                <a:srgbClr val="4B1F6F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'Koordinaten Läufer'!$C$10</c:f>
              <c:numCache>
                <c:formatCode>#,##0.00</c:formatCode>
                <c:ptCount val="1"/>
                <c:pt idx="0">
                  <c:v>10.621202039382835</c:v>
                </c:pt>
              </c:numCache>
            </c:numRef>
          </c:xVal>
          <c:yVal>
            <c:numRef>
              <c:f>'Koordinaten Läufer'!$D$10</c:f>
              <c:numCache>
                <c:formatCode>#,##0.00</c:formatCode>
                <c:ptCount val="1"/>
                <c:pt idx="0">
                  <c:v>-77.757589446398214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D6E-470B-B462-F80FB3A6A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71814"/>
        <c:axId val="23168394"/>
      </c:scatterChart>
      <c:valAx>
        <c:axId val="80871814"/>
        <c:scaling>
          <c:orientation val="minMax"/>
          <c:max val="60"/>
          <c:min val="-60"/>
        </c:scaling>
        <c:delete val="1"/>
        <c:axPos val="b"/>
        <c:numFmt formatCode="#,##0.00" sourceLinked="1"/>
        <c:majorTickMark val="out"/>
        <c:minorTickMark val="none"/>
        <c:tickLblPos val="nextTo"/>
        <c:crossAx val="23168394"/>
        <c:crosses val="autoZero"/>
        <c:crossBetween val="midCat"/>
      </c:valAx>
      <c:valAx>
        <c:axId val="23168394"/>
        <c:scaling>
          <c:orientation val="minMax"/>
          <c:max val="100"/>
          <c:min val="-100"/>
        </c:scaling>
        <c:delete val="1"/>
        <c:axPos val="l"/>
        <c:numFmt formatCode="#,##0.00" sourceLinked="1"/>
        <c:majorTickMark val="out"/>
        <c:minorTickMark val="none"/>
        <c:tickLblPos val="nextTo"/>
        <c:crossAx val="80871814"/>
        <c:crosses val="autoZero"/>
        <c:crossBetween val="midCat"/>
      </c:valAx>
      <c:spPr>
        <a:blipFill rotWithShape="0">
          <a:blip xmlns:r="http://schemas.openxmlformats.org/officeDocument/2006/relationships" r:embed="rId1"/>
          <a:stretch/>
        </a:blipFill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680120642242526"/>
          <c:y val="9.2030676892297394E-2"/>
          <c:w val="0.16092973740241301"/>
          <c:h val="0.381909128803668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rial"/>
            </a:defRPr>
          </a:pPr>
          <a:endParaRPr lang="de-DE"/>
        </a:p>
      </c:txPr>
    </c:legend>
    <c:plotVisOnly val="1"/>
    <c:dispBlanksAs val="span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lang="de-DE" sz="1300" b="0" strike="noStrike" spc="-1">
                <a:solidFill>
                  <a:srgbClr val="000000"/>
                </a:solidFill>
                <a:latin typeface="Arial"/>
              </a:defRPr>
            </a:pPr>
            <a:r>
              <a:rPr lang="de-DE" sz="1300" b="0" strike="noStrike" spc="-1">
                <a:solidFill>
                  <a:srgbClr val="000000"/>
                </a:solidFill>
                <a:latin typeface="Arial"/>
              </a:rPr>
              <a:t>Weg-Zeit-Diagramm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87839131822504E-2"/>
          <c:y val="0.18421052631578899"/>
          <c:w val="0.68947494414299404"/>
          <c:h val="0.5843920145190559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'Werte Weg-Zeit-Diagramm'!$B$1</c:f>
              <c:strCache>
                <c:ptCount val="1"/>
                <c:pt idx="0">
                  <c:v>Leon</c:v>
                </c:pt>
              </c:strCache>
            </c:strRef>
          </c:tx>
          <c:spPr>
            <a:ln w="180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Weg-Zeit-Diagramm'!$B$3:$B$104</c:f>
              <c:numCache>
                <c:formatCode>General</c:formatCode>
                <c:ptCount val="102"/>
                <c:pt idx="0">
                  <c:v>0</c:v>
                </c:pt>
                <c:pt idx="1">
                  <c:v>10</c:v>
                </c:pt>
                <c:pt idx="2">
                  <c:v>10.311068552969015</c:v>
                </c:pt>
                <c:pt idx="3">
                  <c:v>10.62213710593803</c:v>
                </c:pt>
                <c:pt idx="4">
                  <c:v>10.933205658907044</c:v>
                </c:pt>
                <c:pt idx="5">
                  <c:v>11.244274211876059</c:v>
                </c:pt>
                <c:pt idx="6">
                  <c:v>11.555342764845074</c:v>
                </c:pt>
                <c:pt idx="7">
                  <c:v>11.866411317814087</c:v>
                </c:pt>
                <c:pt idx="8">
                  <c:v>12.177479870783102</c:v>
                </c:pt>
                <c:pt idx="9">
                  <c:v>12.488548423752118</c:v>
                </c:pt>
                <c:pt idx="10">
                  <c:v>12.799616976721133</c:v>
                </c:pt>
                <c:pt idx="11">
                  <c:v>13.110685529690148</c:v>
                </c:pt>
                <c:pt idx="12">
                  <c:v>13.421754082659161</c:v>
                </c:pt>
                <c:pt idx="13">
                  <c:v>13.732822635628176</c:v>
                </c:pt>
                <c:pt idx="14">
                  <c:v>14.043891188597192</c:v>
                </c:pt>
                <c:pt idx="15">
                  <c:v>14.354959741566207</c:v>
                </c:pt>
                <c:pt idx="16">
                  <c:v>14.66602829453522</c:v>
                </c:pt>
                <c:pt idx="17">
                  <c:v>14.977096847504235</c:v>
                </c:pt>
                <c:pt idx="18">
                  <c:v>15.28816540047325</c:v>
                </c:pt>
                <c:pt idx="19">
                  <c:v>15.599233953442265</c:v>
                </c:pt>
                <c:pt idx="20">
                  <c:v>15.910302506411281</c:v>
                </c:pt>
                <c:pt idx="21">
                  <c:v>16.221371059380296</c:v>
                </c:pt>
                <c:pt idx="22">
                  <c:v>16.532439612349307</c:v>
                </c:pt>
                <c:pt idx="23">
                  <c:v>16.843508165318323</c:v>
                </c:pt>
                <c:pt idx="24">
                  <c:v>17.154576718287338</c:v>
                </c:pt>
                <c:pt idx="25">
                  <c:v>17.465645271256353</c:v>
                </c:pt>
                <c:pt idx="26">
                  <c:v>17.776713824225368</c:v>
                </c:pt>
                <c:pt idx="27">
                  <c:v>18.087782377194383</c:v>
                </c:pt>
                <c:pt idx="28">
                  <c:v>18.398850930163398</c:v>
                </c:pt>
                <c:pt idx="29">
                  <c:v>18.709919483132413</c:v>
                </c:pt>
                <c:pt idx="30">
                  <c:v>19.020988036101429</c:v>
                </c:pt>
                <c:pt idx="31">
                  <c:v>19.33205658907044</c:v>
                </c:pt>
                <c:pt idx="32">
                  <c:v>19.643125142039459</c:v>
                </c:pt>
                <c:pt idx="33">
                  <c:v>19.95419369500847</c:v>
                </c:pt>
                <c:pt idx="34">
                  <c:v>20.265262247977486</c:v>
                </c:pt>
                <c:pt idx="35">
                  <c:v>20.576330800946501</c:v>
                </c:pt>
                <c:pt idx="36">
                  <c:v>20.887399353915512</c:v>
                </c:pt>
                <c:pt idx="37">
                  <c:v>21.198467906884531</c:v>
                </c:pt>
                <c:pt idx="38">
                  <c:v>21.509536459853543</c:v>
                </c:pt>
                <c:pt idx="39">
                  <c:v>21.820605012822561</c:v>
                </c:pt>
                <c:pt idx="40">
                  <c:v>22.131673565791573</c:v>
                </c:pt>
                <c:pt idx="41">
                  <c:v>22.442742118760592</c:v>
                </c:pt>
                <c:pt idx="42">
                  <c:v>22.753810671729603</c:v>
                </c:pt>
                <c:pt idx="43">
                  <c:v>23.064879224698618</c:v>
                </c:pt>
                <c:pt idx="44">
                  <c:v>23.375947777667633</c:v>
                </c:pt>
                <c:pt idx="45">
                  <c:v>23.687016330636645</c:v>
                </c:pt>
                <c:pt idx="46">
                  <c:v>23.998084883605664</c:v>
                </c:pt>
                <c:pt idx="47">
                  <c:v>24.309153436574675</c:v>
                </c:pt>
                <c:pt idx="48">
                  <c:v>24.62022198954369</c:v>
                </c:pt>
                <c:pt idx="49">
                  <c:v>24.931290542512706</c:v>
                </c:pt>
                <c:pt idx="50">
                  <c:v>25.242359095481721</c:v>
                </c:pt>
                <c:pt idx="51">
                  <c:v>25.553427648450736</c:v>
                </c:pt>
                <c:pt idx="52">
                  <c:v>25.864496201419751</c:v>
                </c:pt>
                <c:pt idx="53">
                  <c:v>26.175564754388766</c:v>
                </c:pt>
                <c:pt idx="54">
                  <c:v>26.486633307357781</c:v>
                </c:pt>
                <c:pt idx="55">
                  <c:v>26.797701860326796</c:v>
                </c:pt>
                <c:pt idx="56">
                  <c:v>27.108770413295812</c:v>
                </c:pt>
                <c:pt idx="57">
                  <c:v>27.419838966264827</c:v>
                </c:pt>
                <c:pt idx="58">
                  <c:v>27.730907519233838</c:v>
                </c:pt>
                <c:pt idx="59">
                  <c:v>28.041976072202853</c:v>
                </c:pt>
                <c:pt idx="60">
                  <c:v>28.353044625171869</c:v>
                </c:pt>
                <c:pt idx="61">
                  <c:v>28.664113178140884</c:v>
                </c:pt>
                <c:pt idx="62">
                  <c:v>28.975181731109899</c:v>
                </c:pt>
                <c:pt idx="63">
                  <c:v>29.286250284078914</c:v>
                </c:pt>
                <c:pt idx="64">
                  <c:v>29.597318837047926</c:v>
                </c:pt>
                <c:pt idx="65">
                  <c:v>29.908387390016941</c:v>
                </c:pt>
                <c:pt idx="66">
                  <c:v>30.219455942985956</c:v>
                </c:pt>
                <c:pt idx="67">
                  <c:v>30.530524495954971</c:v>
                </c:pt>
                <c:pt idx="68">
                  <c:v>30.841593048923986</c:v>
                </c:pt>
                <c:pt idx="69">
                  <c:v>31.152661601893001</c:v>
                </c:pt>
                <c:pt idx="70">
                  <c:v>31.463730154862013</c:v>
                </c:pt>
                <c:pt idx="71">
                  <c:v>31.774798707831028</c:v>
                </c:pt>
                <c:pt idx="72">
                  <c:v>32.085867260800043</c:v>
                </c:pt>
                <c:pt idx="73">
                  <c:v>32.396935813769062</c:v>
                </c:pt>
                <c:pt idx="74">
                  <c:v>32.708004366738074</c:v>
                </c:pt>
                <c:pt idx="75">
                  <c:v>33.019072919707085</c:v>
                </c:pt>
                <c:pt idx="76">
                  <c:v>33.330141472676104</c:v>
                </c:pt>
                <c:pt idx="77">
                  <c:v>33.641210025645123</c:v>
                </c:pt>
                <c:pt idx="78">
                  <c:v>33.952278578614134</c:v>
                </c:pt>
                <c:pt idx="79">
                  <c:v>34.263347131583146</c:v>
                </c:pt>
                <c:pt idx="80">
                  <c:v>34.574415684552164</c:v>
                </c:pt>
                <c:pt idx="81">
                  <c:v>34.885484237521183</c:v>
                </c:pt>
                <c:pt idx="82">
                  <c:v>35.196552790490195</c:v>
                </c:pt>
                <c:pt idx="83">
                  <c:v>35.507621343459206</c:v>
                </c:pt>
                <c:pt idx="84">
                  <c:v>35.818689896428225</c:v>
                </c:pt>
                <c:pt idx="85">
                  <c:v>36.129758449397237</c:v>
                </c:pt>
                <c:pt idx="86">
                  <c:v>36.440827002366248</c:v>
                </c:pt>
                <c:pt idx="87">
                  <c:v>36.751895555335267</c:v>
                </c:pt>
                <c:pt idx="88">
                  <c:v>37.062964108304286</c:v>
                </c:pt>
                <c:pt idx="89">
                  <c:v>37.37403266127329</c:v>
                </c:pt>
                <c:pt idx="90">
                  <c:v>37.685101214242309</c:v>
                </c:pt>
                <c:pt idx="91">
                  <c:v>37.996169767211327</c:v>
                </c:pt>
                <c:pt idx="92">
                  <c:v>38.307238320180339</c:v>
                </c:pt>
                <c:pt idx="93">
                  <c:v>38.618306873149351</c:v>
                </c:pt>
                <c:pt idx="94">
                  <c:v>38.929375426118369</c:v>
                </c:pt>
                <c:pt idx="95">
                  <c:v>39.240443979087381</c:v>
                </c:pt>
                <c:pt idx="96">
                  <c:v>39.551512532056393</c:v>
                </c:pt>
                <c:pt idx="97">
                  <c:v>39.862581085025411</c:v>
                </c:pt>
                <c:pt idx="98">
                  <c:v>40.17364963799443</c:v>
                </c:pt>
                <c:pt idx="99">
                  <c:v>40.484718190963441</c:v>
                </c:pt>
                <c:pt idx="100">
                  <c:v>40.795786743932453</c:v>
                </c:pt>
                <c:pt idx="101">
                  <c:v>41.106855296901472</c:v>
                </c:pt>
              </c:numCache>
            </c:numRef>
          </c:xVal>
          <c:yVal>
            <c:numRef>
              <c:f>'Werte Weg-Zeit-Diagramm'!$C$3:$C$104</c:f>
              <c:numCache>
                <c:formatCode>General</c:formatCode>
                <c:ptCount val="102"/>
                <c:pt idx="0">
                  <c:v>0</c:v>
                </c:pt>
                <c:pt idx="1">
                  <c:v>2.31</c:v>
                </c:pt>
                <c:pt idx="2">
                  <c:v>2.3620662500569414</c:v>
                </c:pt>
                <c:pt idx="3">
                  <c:v>2.4142057661012322</c:v>
                </c:pt>
                <c:pt idx="4">
                  <c:v>2.4664185481328711</c:v>
                </c:pt>
                <c:pt idx="5">
                  <c:v>2.5187045961518595</c:v>
                </c:pt>
                <c:pt idx="6">
                  <c:v>2.5710639101581974</c:v>
                </c:pt>
                <c:pt idx="7">
                  <c:v>2.6234964901518838</c:v>
                </c:pt>
                <c:pt idx="8">
                  <c:v>2.6760023361329193</c:v>
                </c:pt>
                <c:pt idx="9">
                  <c:v>2.7285814481013038</c:v>
                </c:pt>
                <c:pt idx="10">
                  <c:v>2.7812338260570377</c:v>
                </c:pt>
                <c:pt idx="11">
                  <c:v>2.8339594700001203</c:v>
                </c:pt>
                <c:pt idx="12">
                  <c:v>2.8867583799305518</c:v>
                </c:pt>
                <c:pt idx="13">
                  <c:v>2.9396305558483329</c:v>
                </c:pt>
                <c:pt idx="14">
                  <c:v>2.9925759977534625</c:v>
                </c:pt>
                <c:pt idx="15">
                  <c:v>3.0455947056459416</c:v>
                </c:pt>
                <c:pt idx="16">
                  <c:v>3.0986866795257688</c:v>
                </c:pt>
                <c:pt idx="17">
                  <c:v>3.151851919392946</c:v>
                </c:pt>
                <c:pt idx="18">
                  <c:v>3.2050904252474721</c:v>
                </c:pt>
                <c:pt idx="19">
                  <c:v>3.2584021970893469</c:v>
                </c:pt>
                <c:pt idx="20">
                  <c:v>3.3117872349185715</c:v>
                </c:pt>
                <c:pt idx="21">
                  <c:v>3.3652455387351443</c:v>
                </c:pt>
                <c:pt idx="22">
                  <c:v>3.4187771085390661</c:v>
                </c:pt>
                <c:pt idx="23">
                  <c:v>3.472381944330337</c:v>
                </c:pt>
                <c:pt idx="24">
                  <c:v>3.5260600461089573</c:v>
                </c:pt>
                <c:pt idx="25">
                  <c:v>3.5798114138749266</c:v>
                </c:pt>
                <c:pt idx="26">
                  <c:v>3.633636047628245</c:v>
                </c:pt>
                <c:pt idx="27">
                  <c:v>3.6875339473689124</c:v>
                </c:pt>
                <c:pt idx="28">
                  <c:v>3.7415051130969283</c:v>
                </c:pt>
                <c:pt idx="29">
                  <c:v>3.7955495448122942</c:v>
                </c:pt>
                <c:pt idx="30">
                  <c:v>3.8496672425150082</c:v>
                </c:pt>
                <c:pt idx="31">
                  <c:v>3.9038582062050713</c:v>
                </c:pt>
                <c:pt idx="32">
                  <c:v>3.9581224358824842</c:v>
                </c:pt>
                <c:pt idx="33">
                  <c:v>4.0124599315472453</c:v>
                </c:pt>
                <c:pt idx="34">
                  <c:v>4.0668706931993555</c:v>
                </c:pt>
                <c:pt idx="35">
                  <c:v>4.1213547208388155</c:v>
                </c:pt>
                <c:pt idx="36">
                  <c:v>4.1759120144656237</c:v>
                </c:pt>
                <c:pt idx="37">
                  <c:v>4.2305425740797817</c:v>
                </c:pt>
                <c:pt idx="38">
                  <c:v>4.285246399681288</c:v>
                </c:pt>
                <c:pt idx="39">
                  <c:v>4.340023491270145</c:v>
                </c:pt>
                <c:pt idx="40">
                  <c:v>4.3948738488463484</c:v>
                </c:pt>
                <c:pt idx="41">
                  <c:v>4.4497974724099034</c:v>
                </c:pt>
                <c:pt idx="42">
                  <c:v>4.5047943619608048</c:v>
                </c:pt>
                <c:pt idx="43">
                  <c:v>4.5598645174990571</c:v>
                </c:pt>
                <c:pt idx="44">
                  <c:v>4.6150079390246574</c:v>
                </c:pt>
                <c:pt idx="45">
                  <c:v>4.6702246265376068</c:v>
                </c:pt>
                <c:pt idx="46">
                  <c:v>4.725514580037907</c:v>
                </c:pt>
                <c:pt idx="47">
                  <c:v>4.7808777995255545</c:v>
                </c:pt>
                <c:pt idx="48">
                  <c:v>4.8363142850005509</c:v>
                </c:pt>
                <c:pt idx="49">
                  <c:v>4.8918240364628982</c:v>
                </c:pt>
                <c:pt idx="50">
                  <c:v>4.9474070539125936</c:v>
                </c:pt>
                <c:pt idx="51">
                  <c:v>5.0030633373496372</c:v>
                </c:pt>
                <c:pt idx="52">
                  <c:v>5.0587928867740306</c:v>
                </c:pt>
                <c:pt idx="53">
                  <c:v>5.1145957021857722</c:v>
                </c:pt>
                <c:pt idx="54">
                  <c:v>5.1704717835848637</c:v>
                </c:pt>
                <c:pt idx="55">
                  <c:v>5.2264211309713042</c:v>
                </c:pt>
                <c:pt idx="56">
                  <c:v>5.2824437443450938</c:v>
                </c:pt>
                <c:pt idx="57">
                  <c:v>5.3385396237062324</c:v>
                </c:pt>
                <c:pt idx="58">
                  <c:v>5.3947087690547182</c:v>
                </c:pt>
                <c:pt idx="59">
                  <c:v>5.4509511803905557</c:v>
                </c:pt>
                <c:pt idx="60">
                  <c:v>5.5072668577137414</c:v>
                </c:pt>
                <c:pt idx="61">
                  <c:v>5.5636558010242751</c:v>
                </c:pt>
                <c:pt idx="62">
                  <c:v>5.6201180103221589</c:v>
                </c:pt>
                <c:pt idx="63">
                  <c:v>5.6766534856073916</c:v>
                </c:pt>
                <c:pt idx="64">
                  <c:v>5.7332622268799724</c:v>
                </c:pt>
                <c:pt idx="65">
                  <c:v>5.7899442341399032</c:v>
                </c:pt>
                <c:pt idx="66">
                  <c:v>5.8466995073871839</c:v>
                </c:pt>
                <c:pt idx="67">
                  <c:v>5.9035280466218119</c:v>
                </c:pt>
                <c:pt idx="68">
                  <c:v>5.9604298518437897</c:v>
                </c:pt>
                <c:pt idx="69">
                  <c:v>6.0174049230531166</c:v>
                </c:pt>
                <c:pt idx="70">
                  <c:v>6.0744532602497916</c:v>
                </c:pt>
                <c:pt idx="71">
                  <c:v>6.1315748634338165</c:v>
                </c:pt>
                <c:pt idx="72">
                  <c:v>6.1887697326051914</c:v>
                </c:pt>
                <c:pt idx="73">
                  <c:v>6.2460378677639143</c:v>
                </c:pt>
                <c:pt idx="74">
                  <c:v>6.3033792689099855</c:v>
                </c:pt>
                <c:pt idx="75">
                  <c:v>6.3607939360434056</c:v>
                </c:pt>
                <c:pt idx="76">
                  <c:v>6.4182818691641774</c:v>
                </c:pt>
                <c:pt idx="77">
                  <c:v>6.4758430682722974</c:v>
                </c:pt>
                <c:pt idx="78">
                  <c:v>6.5334775333677637</c:v>
                </c:pt>
                <c:pt idx="79">
                  <c:v>6.59118526445058</c:v>
                </c:pt>
                <c:pt idx="80">
                  <c:v>6.6489662615207479</c:v>
                </c:pt>
                <c:pt idx="81">
                  <c:v>6.7068205245782639</c:v>
                </c:pt>
                <c:pt idx="82">
                  <c:v>6.7647480536231264</c:v>
                </c:pt>
                <c:pt idx="83">
                  <c:v>6.8227488486553405</c:v>
                </c:pt>
                <c:pt idx="84">
                  <c:v>6.8808229096749027</c:v>
                </c:pt>
                <c:pt idx="85">
                  <c:v>6.9389702366818131</c:v>
                </c:pt>
                <c:pt idx="86">
                  <c:v>6.9971908296760734</c:v>
                </c:pt>
                <c:pt idx="87">
                  <c:v>7.0554846886576836</c:v>
                </c:pt>
                <c:pt idx="88">
                  <c:v>7.1138518136266438</c:v>
                </c:pt>
                <c:pt idx="89">
                  <c:v>7.1722922045829485</c:v>
                </c:pt>
                <c:pt idx="90">
                  <c:v>7.2308058615266066</c:v>
                </c:pt>
                <c:pt idx="91">
                  <c:v>7.2893927844576112</c:v>
                </c:pt>
                <c:pt idx="92">
                  <c:v>7.3480529733759656</c:v>
                </c:pt>
                <c:pt idx="93">
                  <c:v>7.40678642828167</c:v>
                </c:pt>
                <c:pt idx="94">
                  <c:v>7.4655931491747225</c:v>
                </c:pt>
                <c:pt idx="95">
                  <c:v>7.5244731360551231</c:v>
                </c:pt>
                <c:pt idx="96">
                  <c:v>7.5834263889228737</c:v>
                </c:pt>
                <c:pt idx="97">
                  <c:v>7.6424529077779741</c:v>
                </c:pt>
                <c:pt idx="98">
                  <c:v>7.7015526926204245</c:v>
                </c:pt>
                <c:pt idx="99">
                  <c:v>7.7607257434502213</c:v>
                </c:pt>
                <c:pt idx="100">
                  <c:v>7.8199720602673661</c:v>
                </c:pt>
                <c:pt idx="101">
                  <c:v>7.8792916430718645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82-416D-B7C6-B620AA427158}"/>
            </c:ext>
          </c:extLst>
        </c:ser>
        <c:ser>
          <c:idx val="1"/>
          <c:order val="1"/>
          <c:tx>
            <c:strRef>
              <c:f>'Werte Weg-Zeit-Diagramm'!$D$1</c:f>
              <c:strCache>
                <c:ptCount val="1"/>
                <c:pt idx="0">
                  <c:v>Hannah</c:v>
                </c:pt>
              </c:strCache>
            </c:strRef>
          </c:tx>
          <c:spPr>
            <a:ln w="180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Weg-Zeit-Diagramm'!$D$4:$D$104</c:f>
              <c:numCache>
                <c:formatCode>General</c:formatCode>
                <c:ptCount val="101"/>
                <c:pt idx="0">
                  <c:v>41.106855296901472</c:v>
                </c:pt>
                <c:pt idx="1">
                  <c:v>42.256844953478414</c:v>
                </c:pt>
                <c:pt idx="2">
                  <c:v>43.406834610055355</c:v>
                </c:pt>
                <c:pt idx="3">
                  <c:v>44.556824266632297</c:v>
                </c:pt>
                <c:pt idx="4">
                  <c:v>45.706813923209246</c:v>
                </c:pt>
                <c:pt idx="5">
                  <c:v>46.856803579786188</c:v>
                </c:pt>
                <c:pt idx="6">
                  <c:v>48.00679323636313</c:v>
                </c:pt>
                <c:pt idx="7">
                  <c:v>49.156782892940072</c:v>
                </c:pt>
                <c:pt idx="8">
                  <c:v>50.306772549517014</c:v>
                </c:pt>
                <c:pt idx="9">
                  <c:v>51.456762206093956</c:v>
                </c:pt>
                <c:pt idx="10">
                  <c:v>52.606751862670905</c:v>
                </c:pt>
                <c:pt idx="11">
                  <c:v>53.756741519247839</c:v>
                </c:pt>
                <c:pt idx="12">
                  <c:v>54.906731175824788</c:v>
                </c:pt>
                <c:pt idx="13">
                  <c:v>56.05672083240173</c:v>
                </c:pt>
                <c:pt idx="14">
                  <c:v>57.206710488978672</c:v>
                </c:pt>
                <c:pt idx="15">
                  <c:v>58.356700145555614</c:v>
                </c:pt>
                <c:pt idx="16">
                  <c:v>59.506689802132556</c:v>
                </c:pt>
                <c:pt idx="17">
                  <c:v>60.656679458709505</c:v>
                </c:pt>
                <c:pt idx="18">
                  <c:v>61.806669115286439</c:v>
                </c:pt>
                <c:pt idx="19">
                  <c:v>62.956658771863388</c:v>
                </c:pt>
                <c:pt idx="20">
                  <c:v>64.106648428440337</c:v>
                </c:pt>
                <c:pt idx="21">
                  <c:v>65.256638085017272</c:v>
                </c:pt>
                <c:pt idx="22">
                  <c:v>66.406627741594207</c:v>
                </c:pt>
                <c:pt idx="23">
                  <c:v>67.556617398171156</c:v>
                </c:pt>
                <c:pt idx="24">
                  <c:v>68.706607054748105</c:v>
                </c:pt>
                <c:pt idx="25">
                  <c:v>69.856596711325039</c:v>
                </c:pt>
                <c:pt idx="26">
                  <c:v>71.006586367901988</c:v>
                </c:pt>
                <c:pt idx="27">
                  <c:v>72.156576024478937</c:v>
                </c:pt>
                <c:pt idx="28">
                  <c:v>73.306565681055872</c:v>
                </c:pt>
                <c:pt idx="29">
                  <c:v>74.456555337632807</c:v>
                </c:pt>
                <c:pt idx="30">
                  <c:v>75.606544994209756</c:v>
                </c:pt>
                <c:pt idx="31">
                  <c:v>76.756534650786705</c:v>
                </c:pt>
                <c:pt idx="32">
                  <c:v>77.90652430736364</c:v>
                </c:pt>
                <c:pt idx="33">
                  <c:v>79.056513963940588</c:v>
                </c:pt>
                <c:pt idx="34">
                  <c:v>80.206503620517537</c:v>
                </c:pt>
                <c:pt idx="35">
                  <c:v>81.356493277094472</c:v>
                </c:pt>
                <c:pt idx="36">
                  <c:v>82.506482933671407</c:v>
                </c:pt>
                <c:pt idx="37">
                  <c:v>83.656472590248356</c:v>
                </c:pt>
                <c:pt idx="38">
                  <c:v>84.806462246825305</c:v>
                </c:pt>
                <c:pt idx="39">
                  <c:v>85.95645190340224</c:v>
                </c:pt>
                <c:pt idx="40">
                  <c:v>87.106441559979189</c:v>
                </c:pt>
                <c:pt idx="41">
                  <c:v>88.256431216556123</c:v>
                </c:pt>
                <c:pt idx="42">
                  <c:v>89.406420873133072</c:v>
                </c:pt>
                <c:pt idx="43">
                  <c:v>90.556410529710007</c:v>
                </c:pt>
                <c:pt idx="44">
                  <c:v>91.706400186286956</c:v>
                </c:pt>
                <c:pt idx="45">
                  <c:v>92.856389842863905</c:v>
                </c:pt>
                <c:pt idx="46">
                  <c:v>94.00637949944084</c:v>
                </c:pt>
                <c:pt idx="47">
                  <c:v>95.156369156017774</c:v>
                </c:pt>
                <c:pt idx="48">
                  <c:v>96.306358812594723</c:v>
                </c:pt>
                <c:pt idx="49">
                  <c:v>97.456348469171672</c:v>
                </c:pt>
                <c:pt idx="50">
                  <c:v>98.606338125748607</c:v>
                </c:pt>
                <c:pt idx="51">
                  <c:v>99.756327782325556</c:v>
                </c:pt>
                <c:pt idx="52">
                  <c:v>100.90631743890251</c:v>
                </c:pt>
                <c:pt idx="53">
                  <c:v>102.05630709547944</c:v>
                </c:pt>
                <c:pt idx="54">
                  <c:v>103.20629675205639</c:v>
                </c:pt>
                <c:pt idx="55">
                  <c:v>104.35628640863334</c:v>
                </c:pt>
                <c:pt idx="56">
                  <c:v>105.50627606521027</c:v>
                </c:pt>
                <c:pt idx="57">
                  <c:v>106.65626572178721</c:v>
                </c:pt>
                <c:pt idx="58">
                  <c:v>107.80625537836416</c:v>
                </c:pt>
                <c:pt idx="59">
                  <c:v>108.95624503494109</c:v>
                </c:pt>
                <c:pt idx="60">
                  <c:v>110.10623469151804</c:v>
                </c:pt>
                <c:pt idx="61">
                  <c:v>111.25622434809499</c:v>
                </c:pt>
                <c:pt idx="62">
                  <c:v>112.40621400467192</c:v>
                </c:pt>
                <c:pt idx="63">
                  <c:v>113.55620366124887</c:v>
                </c:pt>
                <c:pt idx="64">
                  <c:v>114.70619331782582</c:v>
                </c:pt>
                <c:pt idx="65">
                  <c:v>115.85618297440276</c:v>
                </c:pt>
                <c:pt idx="66">
                  <c:v>117.00617263097971</c:v>
                </c:pt>
                <c:pt idx="67">
                  <c:v>118.15616228755665</c:v>
                </c:pt>
                <c:pt idx="68">
                  <c:v>119.30615194413359</c:v>
                </c:pt>
                <c:pt idx="69">
                  <c:v>120.45614160071052</c:v>
                </c:pt>
                <c:pt idx="70">
                  <c:v>121.60613125728747</c:v>
                </c:pt>
                <c:pt idx="71">
                  <c:v>122.75612091386441</c:v>
                </c:pt>
                <c:pt idx="72">
                  <c:v>123.90611057044136</c:v>
                </c:pt>
                <c:pt idx="73">
                  <c:v>125.05610022701829</c:v>
                </c:pt>
                <c:pt idx="74">
                  <c:v>126.20608988359524</c:v>
                </c:pt>
                <c:pt idx="75">
                  <c:v>127.35607954017219</c:v>
                </c:pt>
                <c:pt idx="76">
                  <c:v>128.50606919674914</c:v>
                </c:pt>
                <c:pt idx="77">
                  <c:v>129.65605885332607</c:v>
                </c:pt>
                <c:pt idx="78">
                  <c:v>130.80604850990301</c:v>
                </c:pt>
                <c:pt idx="79">
                  <c:v>131.95603816647997</c:v>
                </c:pt>
                <c:pt idx="80">
                  <c:v>133.10602782305691</c:v>
                </c:pt>
                <c:pt idx="81">
                  <c:v>134.25601747963384</c:v>
                </c:pt>
                <c:pt idx="82">
                  <c:v>135.40600713621077</c:v>
                </c:pt>
                <c:pt idx="83">
                  <c:v>136.55599679278771</c:v>
                </c:pt>
                <c:pt idx="84">
                  <c:v>137.70598644936467</c:v>
                </c:pt>
                <c:pt idx="85">
                  <c:v>138.85597610594161</c:v>
                </c:pt>
                <c:pt idx="86">
                  <c:v>140.00596576251854</c:v>
                </c:pt>
                <c:pt idx="87">
                  <c:v>141.15595541909551</c:v>
                </c:pt>
                <c:pt idx="88">
                  <c:v>142.30594507567244</c:v>
                </c:pt>
                <c:pt idx="89">
                  <c:v>143.45593473224937</c:v>
                </c:pt>
                <c:pt idx="90">
                  <c:v>144.60592438882634</c:v>
                </c:pt>
                <c:pt idx="91">
                  <c:v>145.75591404540327</c:v>
                </c:pt>
                <c:pt idx="92">
                  <c:v>146.90590370198021</c:v>
                </c:pt>
                <c:pt idx="93">
                  <c:v>148.05589335855717</c:v>
                </c:pt>
                <c:pt idx="94">
                  <c:v>149.20588301513408</c:v>
                </c:pt>
                <c:pt idx="95">
                  <c:v>150.35587267171104</c:v>
                </c:pt>
                <c:pt idx="96">
                  <c:v>151.50586232828798</c:v>
                </c:pt>
                <c:pt idx="97">
                  <c:v>152.65585198486491</c:v>
                </c:pt>
                <c:pt idx="98">
                  <c:v>153.80584164144187</c:v>
                </c:pt>
                <c:pt idx="99">
                  <c:v>154.95583129801881</c:v>
                </c:pt>
                <c:pt idx="100">
                  <c:v>156.10582095459574</c:v>
                </c:pt>
              </c:numCache>
            </c:numRef>
          </c:xVal>
          <c:yVal>
            <c:numRef>
              <c:f>'Werte Weg-Zeit-Diagramm'!$E$4:$E$104</c:f>
              <c:numCache>
                <c:formatCode>General</c:formatCode>
                <c:ptCount val="101"/>
                <c:pt idx="0">
                  <c:v>7.8792916430718645</c:v>
                </c:pt>
                <c:pt idx="1">
                  <c:v>8.0386164423563962</c:v>
                </c:pt>
                <c:pt idx="2">
                  <c:v>8.1986328654488148</c:v>
                </c:pt>
                <c:pt idx="3">
                  <c:v>8.3593409123491185</c:v>
                </c:pt>
                <c:pt idx="4">
                  <c:v>8.5207405830573109</c:v>
                </c:pt>
                <c:pt idx="5">
                  <c:v>8.6828318775733866</c:v>
                </c:pt>
                <c:pt idx="6">
                  <c:v>8.8456147958973492</c:v>
                </c:pt>
                <c:pt idx="7">
                  <c:v>9.0090893380291988</c:v>
                </c:pt>
                <c:pt idx="8">
                  <c:v>9.1732555039689316</c:v>
                </c:pt>
                <c:pt idx="9">
                  <c:v>9.3381132937165532</c:v>
                </c:pt>
                <c:pt idx="10">
                  <c:v>9.5036627072720616</c:v>
                </c:pt>
                <c:pt idx="11">
                  <c:v>9.6699037446354534</c:v>
                </c:pt>
                <c:pt idx="12">
                  <c:v>9.8368364058067321</c:v>
                </c:pt>
                <c:pt idx="13">
                  <c:v>10.004460690785898</c:v>
                </c:pt>
                <c:pt idx="14">
                  <c:v>10.172776599572948</c:v>
                </c:pt>
                <c:pt idx="15">
                  <c:v>10.341784132167884</c:v>
                </c:pt>
                <c:pt idx="16">
                  <c:v>10.511483288570709</c:v>
                </c:pt>
                <c:pt idx="17">
                  <c:v>10.681874068781418</c:v>
                </c:pt>
                <c:pt idx="18">
                  <c:v>10.852956472800013</c:v>
                </c:pt>
                <c:pt idx="19">
                  <c:v>11.024730500626495</c:v>
                </c:pt>
                <c:pt idx="20">
                  <c:v>11.197196152260863</c:v>
                </c:pt>
                <c:pt idx="21">
                  <c:v>11.370353427703115</c:v>
                </c:pt>
                <c:pt idx="22">
                  <c:v>11.544202326953254</c:v>
                </c:pt>
                <c:pt idx="23">
                  <c:v>11.71874285001128</c:v>
                </c:pt>
                <c:pt idx="24">
                  <c:v>11.893974996877192</c:v>
                </c:pt>
                <c:pt idx="25">
                  <c:v>12.069898767550988</c:v>
                </c:pt>
                <c:pt idx="26">
                  <c:v>12.246514162032675</c:v>
                </c:pt>
                <c:pt idx="27">
                  <c:v>12.423821180322244</c:v>
                </c:pt>
                <c:pt idx="28">
                  <c:v>12.601819822419699</c:v>
                </c:pt>
                <c:pt idx="29">
                  <c:v>12.780510088325039</c:v>
                </c:pt>
                <c:pt idx="30">
                  <c:v>12.959891978038268</c:v>
                </c:pt>
                <c:pt idx="31">
                  <c:v>13.139965491559384</c:v>
                </c:pt>
                <c:pt idx="32">
                  <c:v>13.320730628888381</c:v>
                </c:pt>
                <c:pt idx="33">
                  <c:v>13.50218739002527</c:v>
                </c:pt>
                <c:pt idx="34">
                  <c:v>13.684335774970041</c:v>
                </c:pt>
                <c:pt idx="35">
                  <c:v>13.867175783722699</c:v>
                </c:pt>
                <c:pt idx="36">
                  <c:v>14.050707416283242</c:v>
                </c:pt>
                <c:pt idx="37">
                  <c:v>14.234930672651673</c:v>
                </c:pt>
                <c:pt idx="38">
                  <c:v>14.41984555282799</c:v>
                </c:pt>
                <c:pt idx="39">
                  <c:v>14.605452056812192</c:v>
                </c:pt>
                <c:pt idx="40">
                  <c:v>14.791750184604281</c:v>
                </c:pt>
                <c:pt idx="41">
                  <c:v>14.978739936204255</c:v>
                </c:pt>
                <c:pt idx="42">
                  <c:v>15.166421311612115</c:v>
                </c:pt>
                <c:pt idx="43">
                  <c:v>15.354794310827861</c:v>
                </c:pt>
                <c:pt idx="44">
                  <c:v>15.543858933851494</c:v>
                </c:pt>
                <c:pt idx="45">
                  <c:v>15.733615180683014</c:v>
                </c:pt>
                <c:pt idx="46">
                  <c:v>15.924063051322419</c:v>
                </c:pt>
                <c:pt idx="47">
                  <c:v>16.115202545769705</c:v>
                </c:pt>
                <c:pt idx="48">
                  <c:v>16.307033664024885</c:v>
                </c:pt>
                <c:pt idx="49">
                  <c:v>16.499556406087947</c:v>
                </c:pt>
                <c:pt idx="50">
                  <c:v>16.692770771958898</c:v>
                </c:pt>
                <c:pt idx="51">
                  <c:v>16.88667676163773</c:v>
                </c:pt>
                <c:pt idx="52">
                  <c:v>17.081274375124455</c:v>
                </c:pt>
                <c:pt idx="53">
                  <c:v>17.276563612419061</c:v>
                </c:pt>
                <c:pt idx="54">
                  <c:v>17.472544473521555</c:v>
                </c:pt>
                <c:pt idx="55">
                  <c:v>17.669216958431935</c:v>
                </c:pt>
                <c:pt idx="56">
                  <c:v>17.8665810671502</c:v>
                </c:pt>
                <c:pt idx="57">
                  <c:v>18.06463679967635</c:v>
                </c:pt>
                <c:pt idx="58">
                  <c:v>18.263384156010389</c:v>
                </c:pt>
                <c:pt idx="59">
                  <c:v>18.462823136152309</c:v>
                </c:pt>
                <c:pt idx="60">
                  <c:v>18.662953740102118</c:v>
                </c:pt>
                <c:pt idx="61">
                  <c:v>18.863775967859816</c:v>
                </c:pt>
                <c:pt idx="62">
                  <c:v>19.065289819425395</c:v>
                </c:pt>
                <c:pt idx="63">
                  <c:v>19.267495294798866</c:v>
                </c:pt>
                <c:pt idx="64">
                  <c:v>19.470392393980219</c:v>
                </c:pt>
                <c:pt idx="65">
                  <c:v>19.673981116969458</c:v>
                </c:pt>
                <c:pt idx="66">
                  <c:v>19.878261463766584</c:v>
                </c:pt>
                <c:pt idx="67">
                  <c:v>20.0832334343716</c:v>
                </c:pt>
                <c:pt idx="68">
                  <c:v>20.288897028784497</c:v>
                </c:pt>
                <c:pt idx="69">
                  <c:v>20.495252247005276</c:v>
                </c:pt>
                <c:pt idx="70">
                  <c:v>20.70229908903395</c:v>
                </c:pt>
                <c:pt idx="71">
                  <c:v>20.910037554870506</c:v>
                </c:pt>
                <c:pt idx="72">
                  <c:v>21.118467644514947</c:v>
                </c:pt>
                <c:pt idx="73">
                  <c:v>21.327589357967273</c:v>
                </c:pt>
                <c:pt idx="74">
                  <c:v>21.537402695227492</c:v>
                </c:pt>
                <c:pt idx="75">
                  <c:v>21.747907656295588</c:v>
                </c:pt>
                <c:pt idx="76">
                  <c:v>21.95910424117158</c:v>
                </c:pt>
                <c:pt idx="77">
                  <c:v>22.170992449855447</c:v>
                </c:pt>
                <c:pt idx="78">
                  <c:v>22.383572282347206</c:v>
                </c:pt>
                <c:pt idx="79">
                  <c:v>22.596843738646854</c:v>
                </c:pt>
                <c:pt idx="80">
                  <c:v>22.810806818754383</c:v>
                </c:pt>
                <c:pt idx="81">
                  <c:v>23.025461522669801</c:v>
                </c:pt>
                <c:pt idx="82">
                  <c:v>23.2408078503931</c:v>
                </c:pt>
                <c:pt idx="83">
                  <c:v>23.456845801924288</c:v>
                </c:pt>
                <c:pt idx="84">
                  <c:v>23.673575377263365</c:v>
                </c:pt>
                <c:pt idx="85">
                  <c:v>23.890996576410323</c:v>
                </c:pt>
                <c:pt idx="86">
                  <c:v>24.109109399365174</c:v>
                </c:pt>
                <c:pt idx="87">
                  <c:v>24.327913846127906</c:v>
                </c:pt>
                <c:pt idx="88">
                  <c:v>24.547409916698527</c:v>
                </c:pt>
                <c:pt idx="89">
                  <c:v>24.767597611077029</c:v>
                </c:pt>
                <c:pt idx="90">
                  <c:v>24.988476929263427</c:v>
                </c:pt>
                <c:pt idx="91">
                  <c:v>25.2100478712577</c:v>
                </c:pt>
                <c:pt idx="92">
                  <c:v>25.432310437059861</c:v>
                </c:pt>
                <c:pt idx="93">
                  <c:v>25.655264626669911</c:v>
                </c:pt>
                <c:pt idx="94">
                  <c:v>25.878910440087843</c:v>
                </c:pt>
                <c:pt idx="95">
                  <c:v>26.10324787731367</c:v>
                </c:pt>
                <c:pt idx="96">
                  <c:v>26.328276938347372</c:v>
                </c:pt>
                <c:pt idx="97">
                  <c:v>26.553997623188963</c:v>
                </c:pt>
                <c:pt idx="98">
                  <c:v>26.780409931838449</c:v>
                </c:pt>
                <c:pt idx="99">
                  <c:v>27.007513864295809</c:v>
                </c:pt>
                <c:pt idx="100">
                  <c:v>27.235309420561066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F82-416D-B7C6-B620AA427158}"/>
            </c:ext>
          </c:extLst>
        </c:ser>
        <c:ser>
          <c:idx val="2"/>
          <c:order val="2"/>
          <c:tx>
            <c:strRef>
              <c:f>'Werte Weg-Zeit-Diagramm'!$F$1</c:f>
              <c:strCache>
                <c:ptCount val="1"/>
                <c:pt idx="0">
                  <c:v>Lukas</c:v>
                </c:pt>
              </c:strCache>
            </c:strRef>
          </c:tx>
          <c:spPr>
            <a:ln w="180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Weg-Zeit-Diagramm'!$F$4:$F$104</c:f>
              <c:numCache>
                <c:formatCode>General</c:formatCode>
                <c:ptCount val="101"/>
                <c:pt idx="0">
                  <c:v>156.10582095459574</c:v>
                </c:pt>
                <c:pt idx="1">
                  <c:v>157.30917919401941</c:v>
                </c:pt>
                <c:pt idx="2">
                  <c:v>158.51253743344307</c:v>
                </c:pt>
                <c:pt idx="3">
                  <c:v>159.71589567286674</c:v>
                </c:pt>
                <c:pt idx="4">
                  <c:v>160.9192539122904</c:v>
                </c:pt>
                <c:pt idx="5">
                  <c:v>162.12261215171407</c:v>
                </c:pt>
                <c:pt idx="6">
                  <c:v>163.32597039113773</c:v>
                </c:pt>
                <c:pt idx="7">
                  <c:v>164.52932863056139</c:v>
                </c:pt>
                <c:pt idx="8">
                  <c:v>165.73268686998506</c:v>
                </c:pt>
                <c:pt idx="9">
                  <c:v>166.93604510940872</c:v>
                </c:pt>
                <c:pt idx="10">
                  <c:v>168.13940334883239</c:v>
                </c:pt>
                <c:pt idx="11">
                  <c:v>169.34276158825605</c:v>
                </c:pt>
                <c:pt idx="12">
                  <c:v>170.54611982767972</c:v>
                </c:pt>
                <c:pt idx="13">
                  <c:v>171.74947806710338</c:v>
                </c:pt>
                <c:pt idx="14">
                  <c:v>172.95283630652705</c:v>
                </c:pt>
                <c:pt idx="15">
                  <c:v>174.15619454595071</c:v>
                </c:pt>
                <c:pt idx="16">
                  <c:v>175.35955278537438</c:v>
                </c:pt>
                <c:pt idx="17">
                  <c:v>176.56291102479804</c:v>
                </c:pt>
                <c:pt idx="18">
                  <c:v>177.76626926422171</c:v>
                </c:pt>
                <c:pt idx="19">
                  <c:v>178.9696275036454</c:v>
                </c:pt>
                <c:pt idx="20">
                  <c:v>180.17298574306906</c:v>
                </c:pt>
                <c:pt idx="21">
                  <c:v>181.37634398249273</c:v>
                </c:pt>
                <c:pt idx="22">
                  <c:v>182.57970222191639</c:v>
                </c:pt>
                <c:pt idx="23">
                  <c:v>183.78306046134006</c:v>
                </c:pt>
                <c:pt idx="24">
                  <c:v>184.98641870076372</c:v>
                </c:pt>
                <c:pt idx="25">
                  <c:v>186.18977694018739</c:v>
                </c:pt>
                <c:pt idx="26">
                  <c:v>187.39313517961105</c:v>
                </c:pt>
                <c:pt idx="27">
                  <c:v>188.59649341903472</c:v>
                </c:pt>
                <c:pt idx="28">
                  <c:v>189.79985165845838</c:v>
                </c:pt>
                <c:pt idx="29">
                  <c:v>191.00320989788204</c:v>
                </c:pt>
                <c:pt idx="30">
                  <c:v>192.20656813730571</c:v>
                </c:pt>
                <c:pt idx="31">
                  <c:v>193.40992637672937</c:v>
                </c:pt>
                <c:pt idx="32">
                  <c:v>194.61328461615304</c:v>
                </c:pt>
                <c:pt idx="33">
                  <c:v>195.8166428555767</c:v>
                </c:pt>
                <c:pt idx="34">
                  <c:v>197.02000109500037</c:v>
                </c:pt>
                <c:pt idx="35">
                  <c:v>198.22335933442403</c:v>
                </c:pt>
                <c:pt idx="36">
                  <c:v>199.4267175738477</c:v>
                </c:pt>
                <c:pt idx="37">
                  <c:v>200.63007581327136</c:v>
                </c:pt>
                <c:pt idx="38">
                  <c:v>201.83343405269503</c:v>
                </c:pt>
                <c:pt idx="39">
                  <c:v>203.03679229211869</c:v>
                </c:pt>
                <c:pt idx="40">
                  <c:v>204.24015053154235</c:v>
                </c:pt>
                <c:pt idx="41">
                  <c:v>205.44350877096602</c:v>
                </c:pt>
                <c:pt idx="42">
                  <c:v>206.64686701038968</c:v>
                </c:pt>
                <c:pt idx="43">
                  <c:v>207.85022524981335</c:v>
                </c:pt>
                <c:pt idx="44">
                  <c:v>209.05358348923701</c:v>
                </c:pt>
                <c:pt idx="45">
                  <c:v>210.25694172866071</c:v>
                </c:pt>
                <c:pt idx="46">
                  <c:v>211.46029996808437</c:v>
                </c:pt>
                <c:pt idx="47">
                  <c:v>212.66365820750801</c:v>
                </c:pt>
                <c:pt idx="48">
                  <c:v>213.86701644693167</c:v>
                </c:pt>
                <c:pt idx="49">
                  <c:v>215.07037468635536</c:v>
                </c:pt>
                <c:pt idx="50">
                  <c:v>216.27373292577903</c:v>
                </c:pt>
                <c:pt idx="51">
                  <c:v>217.47709116520269</c:v>
                </c:pt>
                <c:pt idx="52">
                  <c:v>218.68044940462636</c:v>
                </c:pt>
                <c:pt idx="53">
                  <c:v>219.88380764405002</c:v>
                </c:pt>
                <c:pt idx="54">
                  <c:v>221.08716588347369</c:v>
                </c:pt>
                <c:pt idx="55">
                  <c:v>222.29052412289735</c:v>
                </c:pt>
                <c:pt idx="56">
                  <c:v>223.49388236232102</c:v>
                </c:pt>
                <c:pt idx="57">
                  <c:v>224.69724060174468</c:v>
                </c:pt>
                <c:pt idx="58">
                  <c:v>225.90059884116835</c:v>
                </c:pt>
                <c:pt idx="59">
                  <c:v>227.10395708059201</c:v>
                </c:pt>
                <c:pt idx="60">
                  <c:v>228.30731532001568</c:v>
                </c:pt>
                <c:pt idx="61">
                  <c:v>229.51067355943934</c:v>
                </c:pt>
                <c:pt idx="62">
                  <c:v>230.714031798863</c:v>
                </c:pt>
                <c:pt idx="63">
                  <c:v>231.91739003828667</c:v>
                </c:pt>
                <c:pt idx="64">
                  <c:v>233.12074827771033</c:v>
                </c:pt>
                <c:pt idx="65">
                  <c:v>234.324106517134</c:v>
                </c:pt>
                <c:pt idx="66">
                  <c:v>235.52746475655766</c:v>
                </c:pt>
                <c:pt idx="67">
                  <c:v>236.73082299598133</c:v>
                </c:pt>
                <c:pt idx="68">
                  <c:v>237.93418123540499</c:v>
                </c:pt>
                <c:pt idx="69">
                  <c:v>239.13753947482866</c:v>
                </c:pt>
                <c:pt idx="70">
                  <c:v>240.34089771425232</c:v>
                </c:pt>
                <c:pt idx="71">
                  <c:v>241.54425595367599</c:v>
                </c:pt>
                <c:pt idx="72">
                  <c:v>242.74761419309965</c:v>
                </c:pt>
                <c:pt idx="73">
                  <c:v>243.95097243252332</c:v>
                </c:pt>
                <c:pt idx="74">
                  <c:v>245.15433067194698</c:v>
                </c:pt>
                <c:pt idx="75">
                  <c:v>246.35768891137064</c:v>
                </c:pt>
                <c:pt idx="76">
                  <c:v>247.56104715079431</c:v>
                </c:pt>
                <c:pt idx="77">
                  <c:v>248.76440539021797</c:v>
                </c:pt>
                <c:pt idx="78">
                  <c:v>249.96776362964164</c:v>
                </c:pt>
                <c:pt idx="79">
                  <c:v>251.1711218690653</c:v>
                </c:pt>
                <c:pt idx="80">
                  <c:v>252.37448010848897</c:v>
                </c:pt>
                <c:pt idx="81">
                  <c:v>253.57783834791263</c:v>
                </c:pt>
                <c:pt idx="82">
                  <c:v>254.7811965873363</c:v>
                </c:pt>
                <c:pt idx="83">
                  <c:v>255.98455482675996</c:v>
                </c:pt>
                <c:pt idx="84">
                  <c:v>257.18791306618363</c:v>
                </c:pt>
                <c:pt idx="85">
                  <c:v>258.39127130560729</c:v>
                </c:pt>
                <c:pt idx="86">
                  <c:v>259.59462954503095</c:v>
                </c:pt>
                <c:pt idx="87">
                  <c:v>260.79798778445462</c:v>
                </c:pt>
                <c:pt idx="88">
                  <c:v>262.00134602387828</c:v>
                </c:pt>
                <c:pt idx="89">
                  <c:v>263.20470426330195</c:v>
                </c:pt>
                <c:pt idx="90">
                  <c:v>264.40806250272567</c:v>
                </c:pt>
                <c:pt idx="91">
                  <c:v>265.61142074214933</c:v>
                </c:pt>
                <c:pt idx="92">
                  <c:v>266.814778981573</c:v>
                </c:pt>
                <c:pt idx="93">
                  <c:v>268.01813722099666</c:v>
                </c:pt>
                <c:pt idx="94">
                  <c:v>269.22149546042027</c:v>
                </c:pt>
                <c:pt idx="95">
                  <c:v>270.42485369984394</c:v>
                </c:pt>
                <c:pt idx="96">
                  <c:v>271.6282119392676</c:v>
                </c:pt>
                <c:pt idx="97">
                  <c:v>272.83157017869132</c:v>
                </c:pt>
                <c:pt idx="98">
                  <c:v>274.03492841811499</c:v>
                </c:pt>
                <c:pt idx="99">
                  <c:v>275.23828665753865</c:v>
                </c:pt>
                <c:pt idx="100">
                  <c:v>276.44164489696232</c:v>
                </c:pt>
              </c:numCache>
            </c:numRef>
          </c:xVal>
          <c:yVal>
            <c:numRef>
              <c:f>'Werte Weg-Zeit-Diagramm'!$G$4:$G$104</c:f>
              <c:numCache>
                <c:formatCode>General</c:formatCode>
                <c:ptCount val="101"/>
                <c:pt idx="0">
                  <c:v>27.235309420561066</c:v>
                </c:pt>
                <c:pt idx="1">
                  <c:v>27.41613709042139</c:v>
                </c:pt>
                <c:pt idx="2">
                  <c:v>27.597546682449728</c:v>
                </c:pt>
                <c:pt idx="3">
                  <c:v>27.779538196646076</c:v>
                </c:pt>
                <c:pt idx="4">
                  <c:v>27.962111633010434</c:v>
                </c:pt>
                <c:pt idx="5">
                  <c:v>28.145266991542801</c:v>
                </c:pt>
                <c:pt idx="6">
                  <c:v>28.329004272243182</c:v>
                </c:pt>
                <c:pt idx="7">
                  <c:v>28.513323475111576</c:v>
                </c:pt>
                <c:pt idx="8">
                  <c:v>28.698224600147981</c:v>
                </c:pt>
                <c:pt idx="9">
                  <c:v>28.883707647352395</c:v>
                </c:pt>
                <c:pt idx="10">
                  <c:v>29.069772616724819</c:v>
                </c:pt>
                <c:pt idx="11">
                  <c:v>29.25641950826526</c:v>
                </c:pt>
                <c:pt idx="12">
                  <c:v>29.443648321973708</c:v>
                </c:pt>
                <c:pt idx="13">
                  <c:v>29.631459057850165</c:v>
                </c:pt>
                <c:pt idx="14">
                  <c:v>29.819851715894639</c:v>
                </c:pt>
                <c:pt idx="15">
                  <c:v>30.00882629610712</c:v>
                </c:pt>
                <c:pt idx="16">
                  <c:v>30.198382798487614</c:v>
                </c:pt>
                <c:pt idx="17">
                  <c:v>30.388521223036118</c:v>
                </c:pt>
                <c:pt idx="18">
                  <c:v>30.579241569752636</c:v>
                </c:pt>
                <c:pt idx="19">
                  <c:v>30.770543838637167</c:v>
                </c:pt>
                <c:pt idx="20">
                  <c:v>30.962428029689704</c:v>
                </c:pt>
                <c:pt idx="21">
                  <c:v>31.154894142910255</c:v>
                </c:pt>
                <c:pt idx="22">
                  <c:v>31.347942178298815</c:v>
                </c:pt>
                <c:pt idx="23">
                  <c:v>31.54157213585539</c:v>
                </c:pt>
                <c:pt idx="24">
                  <c:v>31.735784015579974</c:v>
                </c:pt>
                <c:pt idx="25">
                  <c:v>31.930577817472567</c:v>
                </c:pt>
                <c:pt idx="26">
                  <c:v>32.125953541533171</c:v>
                </c:pt>
                <c:pt idx="27">
                  <c:v>32.321911187761792</c:v>
                </c:pt>
                <c:pt idx="28">
                  <c:v>32.518450756158423</c:v>
                </c:pt>
                <c:pt idx="29">
                  <c:v>32.715572246723063</c:v>
                </c:pt>
                <c:pt idx="30">
                  <c:v>32.913275659455714</c:v>
                </c:pt>
                <c:pt idx="31">
                  <c:v>33.111560994356374</c:v>
                </c:pt>
                <c:pt idx="32">
                  <c:v>33.310428251425051</c:v>
                </c:pt>
                <c:pt idx="33">
                  <c:v>33.509877430661732</c:v>
                </c:pt>
                <c:pt idx="34">
                  <c:v>33.709908532066429</c:v>
                </c:pt>
                <c:pt idx="35">
                  <c:v>33.910521555639136</c:v>
                </c:pt>
                <c:pt idx="36">
                  <c:v>34.11171650137986</c:v>
                </c:pt>
                <c:pt idx="37">
                  <c:v>34.313493369288587</c:v>
                </c:pt>
                <c:pt idx="38">
                  <c:v>34.51585215936533</c:v>
                </c:pt>
                <c:pt idx="39">
                  <c:v>34.718792871610077</c:v>
                </c:pt>
                <c:pt idx="40">
                  <c:v>34.922315506022841</c:v>
                </c:pt>
                <c:pt idx="41">
                  <c:v>35.126420062603621</c:v>
                </c:pt>
                <c:pt idx="42">
                  <c:v>35.331106541352405</c:v>
                </c:pt>
                <c:pt idx="43">
                  <c:v>35.536374942269205</c:v>
                </c:pt>
                <c:pt idx="44">
                  <c:v>35.742225265354008</c:v>
                </c:pt>
                <c:pt idx="45">
                  <c:v>35.948657510606836</c:v>
                </c:pt>
                <c:pt idx="46">
                  <c:v>36.155671678027666</c:v>
                </c:pt>
                <c:pt idx="47">
                  <c:v>36.363267767616506</c:v>
                </c:pt>
                <c:pt idx="48">
                  <c:v>36.571445779373363</c:v>
                </c:pt>
                <c:pt idx="49">
                  <c:v>36.78020571329823</c:v>
                </c:pt>
                <c:pt idx="50">
                  <c:v>36.989547569391107</c:v>
                </c:pt>
                <c:pt idx="51">
                  <c:v>37.199471347651993</c:v>
                </c:pt>
                <c:pt idx="52">
                  <c:v>37.40997704808089</c:v>
                </c:pt>
                <c:pt idx="53">
                  <c:v>37.621064670677804</c:v>
                </c:pt>
                <c:pt idx="54">
                  <c:v>37.832734215442727</c:v>
                </c:pt>
                <c:pt idx="55">
                  <c:v>38.044985682375653</c:v>
                </c:pt>
                <c:pt idx="56">
                  <c:v>38.257819071476604</c:v>
                </c:pt>
                <c:pt idx="57">
                  <c:v>38.471234382745557</c:v>
                </c:pt>
                <c:pt idx="58">
                  <c:v>38.68523161618252</c:v>
                </c:pt>
                <c:pt idx="59">
                  <c:v>38.8998107717875</c:v>
                </c:pt>
                <c:pt idx="60">
                  <c:v>39.11497184956049</c:v>
                </c:pt>
                <c:pt idx="61">
                  <c:v>39.33071484950149</c:v>
                </c:pt>
                <c:pt idx="62">
                  <c:v>39.5470397716105</c:v>
                </c:pt>
                <c:pt idx="63">
                  <c:v>39.763946615887519</c:v>
                </c:pt>
                <c:pt idx="64">
                  <c:v>39.981435382332556</c:v>
                </c:pt>
                <c:pt idx="65">
                  <c:v>40.199506070945603</c:v>
                </c:pt>
                <c:pt idx="66">
                  <c:v>40.418158681726659</c:v>
                </c:pt>
                <c:pt idx="67">
                  <c:v>40.637393214675726</c:v>
                </c:pt>
                <c:pt idx="68">
                  <c:v>40.857209669792802</c:v>
                </c:pt>
                <c:pt idx="69">
                  <c:v>41.077608047077895</c:v>
                </c:pt>
                <c:pt idx="70">
                  <c:v>41.298588346530991</c:v>
                </c:pt>
                <c:pt idx="71">
                  <c:v>41.520150568152104</c:v>
                </c:pt>
                <c:pt idx="72">
                  <c:v>41.742294711941234</c:v>
                </c:pt>
                <c:pt idx="73">
                  <c:v>41.965020777898367</c:v>
                </c:pt>
                <c:pt idx="74">
                  <c:v>42.188328766023517</c:v>
                </c:pt>
                <c:pt idx="75">
                  <c:v>42.41221867631667</c:v>
                </c:pt>
                <c:pt idx="76">
                  <c:v>42.636690508777839</c:v>
                </c:pt>
                <c:pt idx="77">
                  <c:v>42.861744263407019</c:v>
                </c:pt>
                <c:pt idx="78">
                  <c:v>43.087379940204215</c:v>
                </c:pt>
                <c:pt idx="79">
                  <c:v>43.313597539169415</c:v>
                </c:pt>
                <c:pt idx="80">
                  <c:v>43.540397060302631</c:v>
                </c:pt>
                <c:pt idx="81">
                  <c:v>43.76777850360385</c:v>
                </c:pt>
                <c:pt idx="82">
                  <c:v>43.995741869073093</c:v>
                </c:pt>
                <c:pt idx="83">
                  <c:v>44.224287156710339</c:v>
                </c:pt>
                <c:pt idx="84">
                  <c:v>44.453414366515602</c:v>
                </c:pt>
                <c:pt idx="85">
                  <c:v>44.683123498488868</c:v>
                </c:pt>
                <c:pt idx="86">
                  <c:v>44.913414552630151</c:v>
                </c:pt>
                <c:pt idx="87">
                  <c:v>45.144287528939444</c:v>
                </c:pt>
                <c:pt idx="88">
                  <c:v>45.375742427416746</c:v>
                </c:pt>
                <c:pt idx="89">
                  <c:v>45.607779248062059</c:v>
                </c:pt>
                <c:pt idx="90">
                  <c:v>45.840397990875402</c:v>
                </c:pt>
                <c:pt idx="91">
                  <c:v>46.073598655856735</c:v>
                </c:pt>
                <c:pt idx="92">
                  <c:v>46.307381243006084</c:v>
                </c:pt>
                <c:pt idx="93">
                  <c:v>46.54174575232345</c:v>
                </c:pt>
                <c:pt idx="94">
                  <c:v>46.776692183808805</c:v>
                </c:pt>
                <c:pt idx="95">
                  <c:v>47.012220537462191</c:v>
                </c:pt>
                <c:pt idx="96">
                  <c:v>47.248330813283587</c:v>
                </c:pt>
                <c:pt idx="97">
                  <c:v>47.485023011273</c:v>
                </c:pt>
                <c:pt idx="98">
                  <c:v>47.722297131430416</c:v>
                </c:pt>
                <c:pt idx="99">
                  <c:v>47.960153173755842</c:v>
                </c:pt>
                <c:pt idx="100">
                  <c:v>48.198591138249284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F82-416D-B7C6-B620AA427158}"/>
            </c:ext>
          </c:extLst>
        </c:ser>
        <c:ser>
          <c:idx val="3"/>
          <c:order val="3"/>
          <c:tx>
            <c:strRef>
              <c:f>'Werte Weg-Zeit-Diagramm'!$H$1</c:f>
              <c:strCache>
                <c:ptCount val="1"/>
                <c:pt idx="0">
                  <c:v>Anna</c:v>
                </c:pt>
              </c:strCache>
            </c:strRef>
          </c:tx>
          <c:spPr>
            <a:ln w="18000">
              <a:solidFill>
                <a:srgbClr val="FF95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Weg-Zeit-Diagramm'!$H$4:$H$104</c:f>
              <c:numCache>
                <c:formatCode>General</c:formatCode>
                <c:ptCount val="101"/>
                <c:pt idx="0">
                  <c:v>276.44164489696232</c:v>
                </c:pt>
                <c:pt idx="1">
                  <c:v>277.66987194504225</c:v>
                </c:pt>
                <c:pt idx="2">
                  <c:v>278.89809899312223</c:v>
                </c:pt>
                <c:pt idx="3">
                  <c:v>280.12632604120216</c:v>
                </c:pt>
                <c:pt idx="4">
                  <c:v>281.35455308928215</c:v>
                </c:pt>
                <c:pt idx="5">
                  <c:v>282.58278013736208</c:v>
                </c:pt>
                <c:pt idx="6">
                  <c:v>283.81100718544201</c:v>
                </c:pt>
                <c:pt idx="7">
                  <c:v>285.039234233522</c:v>
                </c:pt>
                <c:pt idx="8">
                  <c:v>286.26746128160192</c:v>
                </c:pt>
                <c:pt idx="9">
                  <c:v>287.49568832968191</c:v>
                </c:pt>
                <c:pt idx="10">
                  <c:v>288.72391537776184</c:v>
                </c:pt>
                <c:pt idx="11">
                  <c:v>289.95214242584177</c:v>
                </c:pt>
                <c:pt idx="12">
                  <c:v>291.18036947392176</c:v>
                </c:pt>
                <c:pt idx="13">
                  <c:v>292.40859652200169</c:v>
                </c:pt>
                <c:pt idx="14">
                  <c:v>293.63682357008167</c:v>
                </c:pt>
                <c:pt idx="15">
                  <c:v>294.8650506181616</c:v>
                </c:pt>
                <c:pt idx="16">
                  <c:v>296.09327766624159</c:v>
                </c:pt>
                <c:pt idx="17">
                  <c:v>297.32150471432152</c:v>
                </c:pt>
                <c:pt idx="18">
                  <c:v>298.54973176240145</c:v>
                </c:pt>
                <c:pt idx="19">
                  <c:v>299.77795881048144</c:v>
                </c:pt>
                <c:pt idx="20">
                  <c:v>301.00618585856137</c:v>
                </c:pt>
                <c:pt idx="21">
                  <c:v>302.23441290664135</c:v>
                </c:pt>
                <c:pt idx="22">
                  <c:v>303.46263995472128</c:v>
                </c:pt>
                <c:pt idx="23">
                  <c:v>304.69086700280121</c:v>
                </c:pt>
                <c:pt idx="24">
                  <c:v>305.9190940508812</c:v>
                </c:pt>
                <c:pt idx="25">
                  <c:v>307.14732109896113</c:v>
                </c:pt>
                <c:pt idx="26">
                  <c:v>308.37554814704112</c:v>
                </c:pt>
                <c:pt idx="27">
                  <c:v>309.60377519512105</c:v>
                </c:pt>
                <c:pt idx="28">
                  <c:v>310.83200224320103</c:v>
                </c:pt>
                <c:pt idx="29">
                  <c:v>312.06022929128096</c:v>
                </c:pt>
                <c:pt idx="30">
                  <c:v>313.28845633936089</c:v>
                </c:pt>
                <c:pt idx="31">
                  <c:v>314.51668338744088</c:v>
                </c:pt>
                <c:pt idx="32">
                  <c:v>315.74491043552081</c:v>
                </c:pt>
                <c:pt idx="33">
                  <c:v>316.97313748360079</c:v>
                </c:pt>
                <c:pt idx="34">
                  <c:v>318.20136453168072</c:v>
                </c:pt>
                <c:pt idx="35">
                  <c:v>319.42959157976065</c:v>
                </c:pt>
                <c:pt idx="36">
                  <c:v>320.65781862784064</c:v>
                </c:pt>
                <c:pt idx="37">
                  <c:v>321.88604567592057</c:v>
                </c:pt>
                <c:pt idx="38">
                  <c:v>323.11427272400056</c:v>
                </c:pt>
                <c:pt idx="39">
                  <c:v>324.34249977208049</c:v>
                </c:pt>
                <c:pt idx="40">
                  <c:v>325.57072682016042</c:v>
                </c:pt>
                <c:pt idx="41">
                  <c:v>326.7989538682404</c:v>
                </c:pt>
                <c:pt idx="42">
                  <c:v>328.02718091632033</c:v>
                </c:pt>
                <c:pt idx="43">
                  <c:v>329.25540796440032</c:v>
                </c:pt>
                <c:pt idx="44">
                  <c:v>330.48363501248025</c:v>
                </c:pt>
                <c:pt idx="45">
                  <c:v>331.71186206056018</c:v>
                </c:pt>
                <c:pt idx="46">
                  <c:v>332.94008910864017</c:v>
                </c:pt>
                <c:pt idx="47">
                  <c:v>334.1683161567201</c:v>
                </c:pt>
                <c:pt idx="48">
                  <c:v>335.39654320480008</c:v>
                </c:pt>
                <c:pt idx="49">
                  <c:v>336.62477025288001</c:v>
                </c:pt>
                <c:pt idx="50">
                  <c:v>337.85299730095994</c:v>
                </c:pt>
                <c:pt idx="51">
                  <c:v>339.08122434903993</c:v>
                </c:pt>
                <c:pt idx="52">
                  <c:v>340.30945139711986</c:v>
                </c:pt>
                <c:pt idx="53">
                  <c:v>341.53767844519984</c:v>
                </c:pt>
                <c:pt idx="54">
                  <c:v>342.76590549327977</c:v>
                </c:pt>
                <c:pt idx="55">
                  <c:v>343.99413254135976</c:v>
                </c:pt>
                <c:pt idx="56">
                  <c:v>345.22235958943969</c:v>
                </c:pt>
                <c:pt idx="57">
                  <c:v>346.45058663751962</c:v>
                </c:pt>
                <c:pt idx="58">
                  <c:v>347.67881368559961</c:v>
                </c:pt>
                <c:pt idx="59">
                  <c:v>348.90704073367954</c:v>
                </c:pt>
                <c:pt idx="60">
                  <c:v>350.13526778175947</c:v>
                </c:pt>
                <c:pt idx="61">
                  <c:v>351.36349482983945</c:v>
                </c:pt>
                <c:pt idx="62">
                  <c:v>352.59172187791944</c:v>
                </c:pt>
                <c:pt idx="63">
                  <c:v>353.81994892599937</c:v>
                </c:pt>
                <c:pt idx="64">
                  <c:v>355.0481759740793</c:v>
                </c:pt>
                <c:pt idx="65">
                  <c:v>356.27640302215929</c:v>
                </c:pt>
                <c:pt idx="66">
                  <c:v>357.50463007023922</c:v>
                </c:pt>
                <c:pt idx="67">
                  <c:v>358.7328571183192</c:v>
                </c:pt>
                <c:pt idx="68">
                  <c:v>359.96108416639913</c:v>
                </c:pt>
                <c:pt idx="69">
                  <c:v>361.18931121447906</c:v>
                </c:pt>
                <c:pt idx="70">
                  <c:v>362.41753826255899</c:v>
                </c:pt>
                <c:pt idx="71">
                  <c:v>363.64576531063898</c:v>
                </c:pt>
                <c:pt idx="72">
                  <c:v>364.87399235871897</c:v>
                </c:pt>
                <c:pt idx="73">
                  <c:v>366.10221940679889</c:v>
                </c:pt>
                <c:pt idx="74">
                  <c:v>367.33044645487882</c:v>
                </c:pt>
                <c:pt idx="75">
                  <c:v>368.55867350295881</c:v>
                </c:pt>
                <c:pt idx="76">
                  <c:v>369.78690055103874</c:v>
                </c:pt>
                <c:pt idx="77">
                  <c:v>371.01512759911873</c:v>
                </c:pt>
                <c:pt idx="78">
                  <c:v>372.24335464719866</c:v>
                </c:pt>
                <c:pt idx="79">
                  <c:v>373.47158169527859</c:v>
                </c:pt>
                <c:pt idx="80">
                  <c:v>374.69980874335857</c:v>
                </c:pt>
                <c:pt idx="81">
                  <c:v>375.9280357914385</c:v>
                </c:pt>
                <c:pt idx="82">
                  <c:v>377.15626283951849</c:v>
                </c:pt>
                <c:pt idx="83">
                  <c:v>378.38448988759842</c:v>
                </c:pt>
                <c:pt idx="84">
                  <c:v>379.61271693567835</c:v>
                </c:pt>
                <c:pt idx="85">
                  <c:v>380.84094398375834</c:v>
                </c:pt>
                <c:pt idx="86">
                  <c:v>382.06917103183827</c:v>
                </c:pt>
                <c:pt idx="87">
                  <c:v>383.29739807991825</c:v>
                </c:pt>
                <c:pt idx="88">
                  <c:v>384.52562512799818</c:v>
                </c:pt>
                <c:pt idx="89">
                  <c:v>385.75385217607811</c:v>
                </c:pt>
                <c:pt idx="90">
                  <c:v>386.9820792241581</c:v>
                </c:pt>
                <c:pt idx="91">
                  <c:v>388.21030627223809</c:v>
                </c:pt>
                <c:pt idx="92">
                  <c:v>389.43853332031802</c:v>
                </c:pt>
                <c:pt idx="93">
                  <c:v>390.66676036839795</c:v>
                </c:pt>
                <c:pt idx="94">
                  <c:v>391.89498741647787</c:v>
                </c:pt>
                <c:pt idx="95">
                  <c:v>393.12321446455786</c:v>
                </c:pt>
                <c:pt idx="96">
                  <c:v>394.35144151263779</c:v>
                </c:pt>
                <c:pt idx="97">
                  <c:v>395.57966856071778</c:v>
                </c:pt>
                <c:pt idx="98">
                  <c:v>396.80789560879771</c:v>
                </c:pt>
                <c:pt idx="99">
                  <c:v>398.03612265687764</c:v>
                </c:pt>
                <c:pt idx="100">
                  <c:v>399.26434970495762</c:v>
                </c:pt>
              </c:numCache>
            </c:numRef>
          </c:xVal>
          <c:yVal>
            <c:numRef>
              <c:f>'Werte Weg-Zeit-Diagramm'!$I$4:$I$104</c:f>
              <c:numCache>
                <c:formatCode>General</c:formatCode>
                <c:ptCount val="101"/>
                <c:pt idx="0">
                  <c:v>48.198591138249277</c:v>
                </c:pt>
                <c:pt idx="1">
                  <c:v>48.365860451152507</c:v>
                </c:pt>
                <c:pt idx="2">
                  <c:v>48.533897535169025</c:v>
                </c:pt>
                <c:pt idx="3">
                  <c:v>48.702702390298825</c:v>
                </c:pt>
                <c:pt idx="4">
                  <c:v>48.872275016541913</c:v>
                </c:pt>
                <c:pt idx="5">
                  <c:v>49.042615413898268</c:v>
                </c:pt>
                <c:pt idx="6">
                  <c:v>49.213723582367912</c:v>
                </c:pt>
                <c:pt idx="7">
                  <c:v>49.385599521950851</c:v>
                </c:pt>
                <c:pt idx="8">
                  <c:v>49.558243232647058</c:v>
                </c:pt>
                <c:pt idx="9">
                  <c:v>49.73165471445656</c:v>
                </c:pt>
                <c:pt idx="10">
                  <c:v>49.90583396737933</c:v>
                </c:pt>
                <c:pt idx="11">
                  <c:v>50.080780991415388</c:v>
                </c:pt>
                <c:pt idx="12">
                  <c:v>50.256495786564741</c:v>
                </c:pt>
                <c:pt idx="13">
                  <c:v>50.432978352827362</c:v>
                </c:pt>
                <c:pt idx="14">
                  <c:v>50.610228690203272</c:v>
                </c:pt>
                <c:pt idx="15">
                  <c:v>50.788246798692462</c:v>
                </c:pt>
                <c:pt idx="16">
                  <c:v>50.967032678294942</c:v>
                </c:pt>
                <c:pt idx="17">
                  <c:v>51.146586329010695</c:v>
                </c:pt>
                <c:pt idx="18">
                  <c:v>51.32690775083973</c:v>
                </c:pt>
                <c:pt idx="19">
                  <c:v>51.507996943782061</c:v>
                </c:pt>
                <c:pt idx="20">
                  <c:v>51.689853907837659</c:v>
                </c:pt>
                <c:pt idx="21">
                  <c:v>51.872478643006552</c:v>
                </c:pt>
                <c:pt idx="22">
                  <c:v>52.05587114928872</c:v>
                </c:pt>
                <c:pt idx="23">
                  <c:v>52.240031426684169</c:v>
                </c:pt>
                <c:pt idx="24">
                  <c:v>52.424959475192907</c:v>
                </c:pt>
                <c:pt idx="25">
                  <c:v>52.610655294814926</c:v>
                </c:pt>
                <c:pt idx="26">
                  <c:v>52.797118885550233</c:v>
                </c:pt>
                <c:pt idx="27">
                  <c:v>52.984350247398808</c:v>
                </c:pt>
                <c:pt idx="28">
                  <c:v>53.172349380360686</c:v>
                </c:pt>
                <c:pt idx="29">
                  <c:v>53.36111628443583</c:v>
                </c:pt>
                <c:pt idx="30">
                  <c:v>53.550650959624257</c:v>
                </c:pt>
                <c:pt idx="31">
                  <c:v>53.740953405925978</c:v>
                </c:pt>
                <c:pt idx="32">
                  <c:v>53.932023623340967</c:v>
                </c:pt>
                <c:pt idx="33">
                  <c:v>54.123861611869259</c:v>
                </c:pt>
                <c:pt idx="34">
                  <c:v>54.316467371510818</c:v>
                </c:pt>
                <c:pt idx="35">
                  <c:v>54.509840902265658</c:v>
                </c:pt>
                <c:pt idx="36">
                  <c:v>54.703982204133794</c:v>
                </c:pt>
                <c:pt idx="37">
                  <c:v>54.898891277115197</c:v>
                </c:pt>
                <c:pt idx="38">
                  <c:v>55.094568121209896</c:v>
                </c:pt>
                <c:pt idx="39">
                  <c:v>55.291012736417869</c:v>
                </c:pt>
                <c:pt idx="40">
                  <c:v>55.488225122739124</c:v>
                </c:pt>
                <c:pt idx="41">
                  <c:v>55.686205280173674</c:v>
                </c:pt>
                <c:pt idx="42">
                  <c:v>55.884953208721491</c:v>
                </c:pt>
                <c:pt idx="43">
                  <c:v>56.084468908382604</c:v>
                </c:pt>
                <c:pt idx="44">
                  <c:v>56.284752379156991</c:v>
                </c:pt>
                <c:pt idx="45">
                  <c:v>56.48580362104466</c:v>
                </c:pt>
                <c:pt idx="46">
                  <c:v>56.687622634045624</c:v>
                </c:pt>
                <c:pt idx="47">
                  <c:v>56.890209418159856</c:v>
                </c:pt>
                <c:pt idx="48">
                  <c:v>57.093563973387383</c:v>
                </c:pt>
                <c:pt idx="49">
                  <c:v>57.297686299728184</c:v>
                </c:pt>
                <c:pt idx="50">
                  <c:v>57.502576397182267</c:v>
                </c:pt>
                <c:pt idx="51">
                  <c:v>57.708234265749638</c:v>
                </c:pt>
                <c:pt idx="52">
                  <c:v>57.914659905430284</c:v>
                </c:pt>
                <c:pt idx="53">
                  <c:v>58.121853316224232</c:v>
                </c:pt>
                <c:pt idx="54">
                  <c:v>58.329814498131441</c:v>
                </c:pt>
                <c:pt idx="55">
                  <c:v>58.538543451151945</c:v>
                </c:pt>
                <c:pt idx="56">
                  <c:v>58.748040175285723</c:v>
                </c:pt>
                <c:pt idx="57">
                  <c:v>58.958304670532783</c:v>
                </c:pt>
                <c:pt idx="58">
                  <c:v>59.169336936893139</c:v>
                </c:pt>
                <c:pt idx="59">
                  <c:v>59.381136974366768</c:v>
                </c:pt>
                <c:pt idx="60">
                  <c:v>59.593704782953672</c:v>
                </c:pt>
                <c:pt idx="61">
                  <c:v>59.807040362653879</c:v>
                </c:pt>
                <c:pt idx="62">
                  <c:v>60.02114371346736</c:v>
                </c:pt>
                <c:pt idx="63">
                  <c:v>60.236014835394116</c:v>
                </c:pt>
                <c:pt idx="64">
                  <c:v>60.45165372843416</c:v>
                </c:pt>
                <c:pt idx="65">
                  <c:v>60.668060392587492</c:v>
                </c:pt>
                <c:pt idx="66">
                  <c:v>60.885234827854099</c:v>
                </c:pt>
                <c:pt idx="67">
                  <c:v>61.103177034233994</c:v>
                </c:pt>
                <c:pt idx="68">
                  <c:v>61.321887011727171</c:v>
                </c:pt>
                <c:pt idx="69">
                  <c:v>61.541364760333622</c:v>
                </c:pt>
                <c:pt idx="70">
                  <c:v>61.761610280053354</c:v>
                </c:pt>
                <c:pt idx="71">
                  <c:v>61.982623570886389</c:v>
                </c:pt>
                <c:pt idx="72">
                  <c:v>62.204404632832698</c:v>
                </c:pt>
                <c:pt idx="73">
                  <c:v>62.426953465892282</c:v>
                </c:pt>
                <c:pt idx="74">
                  <c:v>62.650270070065147</c:v>
                </c:pt>
                <c:pt idx="75">
                  <c:v>62.874354445351308</c:v>
                </c:pt>
                <c:pt idx="76">
                  <c:v>63.099206591750743</c:v>
                </c:pt>
                <c:pt idx="77">
                  <c:v>63.324826509263467</c:v>
                </c:pt>
                <c:pt idx="78">
                  <c:v>63.551214197889465</c:v>
                </c:pt>
                <c:pt idx="79">
                  <c:v>63.778369657628744</c:v>
                </c:pt>
                <c:pt idx="80">
                  <c:v>64.006292888481312</c:v>
                </c:pt>
                <c:pt idx="81">
                  <c:v>64.234983890447154</c:v>
                </c:pt>
                <c:pt idx="82">
                  <c:v>64.464442663526299</c:v>
                </c:pt>
                <c:pt idx="83">
                  <c:v>64.694669207718718</c:v>
                </c:pt>
                <c:pt idx="84">
                  <c:v>64.925663523024411</c:v>
                </c:pt>
                <c:pt idx="85">
                  <c:v>65.157425609443393</c:v>
                </c:pt>
                <c:pt idx="86">
                  <c:v>65.38995546697565</c:v>
                </c:pt>
                <c:pt idx="87">
                  <c:v>65.623253095621209</c:v>
                </c:pt>
                <c:pt idx="88">
                  <c:v>65.857318495380028</c:v>
                </c:pt>
                <c:pt idx="89">
                  <c:v>66.092151666252136</c:v>
                </c:pt>
                <c:pt idx="90">
                  <c:v>66.327752608237546</c:v>
                </c:pt>
                <c:pt idx="91">
                  <c:v>66.564121321336216</c:v>
                </c:pt>
                <c:pt idx="92">
                  <c:v>66.801257805548175</c:v>
                </c:pt>
                <c:pt idx="93">
                  <c:v>67.039162060873423</c:v>
                </c:pt>
                <c:pt idx="94">
                  <c:v>67.27783408731193</c:v>
                </c:pt>
                <c:pt idx="95">
                  <c:v>67.517273884863755</c:v>
                </c:pt>
                <c:pt idx="96">
                  <c:v>67.75748145352884</c:v>
                </c:pt>
                <c:pt idx="97">
                  <c:v>67.998456793307213</c:v>
                </c:pt>
                <c:pt idx="98">
                  <c:v>68.240199904198874</c:v>
                </c:pt>
                <c:pt idx="99">
                  <c:v>68.48271078620381</c:v>
                </c:pt>
                <c:pt idx="100">
                  <c:v>68.725989439322035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F82-416D-B7C6-B620AA427158}"/>
            </c:ext>
          </c:extLst>
        </c:ser>
        <c:ser>
          <c:idx val="4"/>
          <c:order val="4"/>
          <c:tx>
            <c:strRef>
              <c:f>'Werte Weg-Zeit-Diagramm'!$J$1</c:f>
              <c:strCache>
                <c:ptCount val="1"/>
                <c:pt idx="0">
                  <c:v>Jonas</c:v>
                </c:pt>
              </c:strCache>
            </c:strRef>
          </c:tx>
          <c:spPr>
            <a:ln w="180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Weg-Zeit-Diagramm'!$J$4:$J$104</c:f>
              <c:numCache>
                <c:formatCode>General</c:formatCode>
                <c:ptCount val="101"/>
                <c:pt idx="0">
                  <c:v>399.26434970495762</c:v>
                </c:pt>
                <c:pt idx="1">
                  <c:v>400.70422053585503</c:v>
                </c:pt>
                <c:pt idx="2">
                  <c:v>402.14409136675243</c:v>
                </c:pt>
                <c:pt idx="3">
                  <c:v>403.58396219764978</c:v>
                </c:pt>
                <c:pt idx="4">
                  <c:v>405.02383302854719</c:v>
                </c:pt>
                <c:pt idx="5">
                  <c:v>406.46370385944459</c:v>
                </c:pt>
                <c:pt idx="6">
                  <c:v>407.903574690342</c:v>
                </c:pt>
                <c:pt idx="7">
                  <c:v>409.3434455212394</c:v>
                </c:pt>
                <c:pt idx="8">
                  <c:v>410.78331635213681</c:v>
                </c:pt>
                <c:pt idx="9">
                  <c:v>412.22318718303416</c:v>
                </c:pt>
                <c:pt idx="10">
                  <c:v>413.66305801393156</c:v>
                </c:pt>
                <c:pt idx="11">
                  <c:v>415.10292884482897</c:v>
                </c:pt>
                <c:pt idx="12">
                  <c:v>416.54279967572637</c:v>
                </c:pt>
                <c:pt idx="13">
                  <c:v>417.98267050662378</c:v>
                </c:pt>
                <c:pt idx="14">
                  <c:v>419.42254133752118</c:v>
                </c:pt>
                <c:pt idx="15">
                  <c:v>420.86241216841853</c:v>
                </c:pt>
                <c:pt idx="16">
                  <c:v>422.30228299931593</c:v>
                </c:pt>
                <c:pt idx="17">
                  <c:v>423.74215383021334</c:v>
                </c:pt>
                <c:pt idx="18">
                  <c:v>425.18202466111075</c:v>
                </c:pt>
                <c:pt idx="19">
                  <c:v>426.62189549200815</c:v>
                </c:pt>
                <c:pt idx="20">
                  <c:v>428.06176632290556</c:v>
                </c:pt>
                <c:pt idx="21">
                  <c:v>429.5016371538029</c:v>
                </c:pt>
                <c:pt idx="22">
                  <c:v>430.94150798470031</c:v>
                </c:pt>
                <c:pt idx="23">
                  <c:v>432.38137881559771</c:v>
                </c:pt>
                <c:pt idx="24">
                  <c:v>433.82124964649512</c:v>
                </c:pt>
                <c:pt idx="25">
                  <c:v>435.26112047739252</c:v>
                </c:pt>
                <c:pt idx="26">
                  <c:v>436.70099130828993</c:v>
                </c:pt>
                <c:pt idx="27">
                  <c:v>438.14086213918733</c:v>
                </c:pt>
                <c:pt idx="28">
                  <c:v>439.58073297008468</c:v>
                </c:pt>
                <c:pt idx="29">
                  <c:v>441.02060380098209</c:v>
                </c:pt>
                <c:pt idx="30">
                  <c:v>442.46047463187949</c:v>
                </c:pt>
                <c:pt idx="31">
                  <c:v>443.9003454627769</c:v>
                </c:pt>
                <c:pt idx="32">
                  <c:v>445.3402162936743</c:v>
                </c:pt>
                <c:pt idx="33">
                  <c:v>446.78008712457165</c:v>
                </c:pt>
                <c:pt idx="34">
                  <c:v>448.21995795546906</c:v>
                </c:pt>
                <c:pt idx="35">
                  <c:v>449.65982878636646</c:v>
                </c:pt>
                <c:pt idx="36">
                  <c:v>451.09969961726387</c:v>
                </c:pt>
                <c:pt idx="37">
                  <c:v>452.53957044816127</c:v>
                </c:pt>
                <c:pt idx="38">
                  <c:v>453.97944127905862</c:v>
                </c:pt>
                <c:pt idx="39">
                  <c:v>455.41931210995602</c:v>
                </c:pt>
                <c:pt idx="40">
                  <c:v>456.85918294085343</c:v>
                </c:pt>
                <c:pt idx="41">
                  <c:v>458.29905377175083</c:v>
                </c:pt>
                <c:pt idx="42">
                  <c:v>459.73892460264824</c:v>
                </c:pt>
                <c:pt idx="43">
                  <c:v>461.17879543354564</c:v>
                </c:pt>
                <c:pt idx="44">
                  <c:v>462.61866626444305</c:v>
                </c:pt>
                <c:pt idx="45">
                  <c:v>464.0585370953404</c:v>
                </c:pt>
                <c:pt idx="46">
                  <c:v>465.4984079262378</c:v>
                </c:pt>
                <c:pt idx="47">
                  <c:v>466.93827875713521</c:v>
                </c:pt>
                <c:pt idx="48">
                  <c:v>468.37814958803261</c:v>
                </c:pt>
                <c:pt idx="49">
                  <c:v>469.81802041893002</c:v>
                </c:pt>
                <c:pt idx="50">
                  <c:v>471.25789124982737</c:v>
                </c:pt>
                <c:pt idx="51">
                  <c:v>472.69776208072477</c:v>
                </c:pt>
                <c:pt idx="52">
                  <c:v>474.13763291162218</c:v>
                </c:pt>
                <c:pt idx="53">
                  <c:v>475.57750374251958</c:v>
                </c:pt>
                <c:pt idx="54">
                  <c:v>477.01737457341699</c:v>
                </c:pt>
                <c:pt idx="55">
                  <c:v>478.45724540431439</c:v>
                </c:pt>
                <c:pt idx="56">
                  <c:v>479.8971162352118</c:v>
                </c:pt>
                <c:pt idx="57">
                  <c:v>481.33698706610915</c:v>
                </c:pt>
                <c:pt idx="58">
                  <c:v>482.77685789700655</c:v>
                </c:pt>
                <c:pt idx="59">
                  <c:v>484.21672872790396</c:v>
                </c:pt>
                <c:pt idx="60">
                  <c:v>485.65659955880136</c:v>
                </c:pt>
                <c:pt idx="61">
                  <c:v>487.09647038969877</c:v>
                </c:pt>
                <c:pt idx="62">
                  <c:v>488.53634122059611</c:v>
                </c:pt>
                <c:pt idx="63">
                  <c:v>489.97621205149352</c:v>
                </c:pt>
                <c:pt idx="64">
                  <c:v>491.41608288239092</c:v>
                </c:pt>
                <c:pt idx="65">
                  <c:v>492.85595371328833</c:v>
                </c:pt>
                <c:pt idx="66">
                  <c:v>494.29582454418573</c:v>
                </c:pt>
                <c:pt idx="67">
                  <c:v>495.73569537508314</c:v>
                </c:pt>
                <c:pt idx="68">
                  <c:v>497.17556620598054</c:v>
                </c:pt>
                <c:pt idx="69">
                  <c:v>498.61543703687789</c:v>
                </c:pt>
                <c:pt idx="70">
                  <c:v>500.0553078677753</c:v>
                </c:pt>
                <c:pt idx="71">
                  <c:v>501.4951786986727</c:v>
                </c:pt>
                <c:pt idx="72">
                  <c:v>502.93504952957011</c:v>
                </c:pt>
                <c:pt idx="73">
                  <c:v>504.37492036046751</c:v>
                </c:pt>
                <c:pt idx="74">
                  <c:v>505.81479119136486</c:v>
                </c:pt>
                <c:pt idx="75">
                  <c:v>507.25466202226227</c:v>
                </c:pt>
                <c:pt idx="76">
                  <c:v>508.69453285315967</c:v>
                </c:pt>
                <c:pt idx="77">
                  <c:v>510.13440368405708</c:v>
                </c:pt>
                <c:pt idx="78">
                  <c:v>511.57427451495448</c:v>
                </c:pt>
                <c:pt idx="79">
                  <c:v>513.01414534585183</c:v>
                </c:pt>
                <c:pt idx="80">
                  <c:v>514.45401617674929</c:v>
                </c:pt>
                <c:pt idx="81">
                  <c:v>515.89388700764664</c:v>
                </c:pt>
                <c:pt idx="82">
                  <c:v>517.33375783854399</c:v>
                </c:pt>
                <c:pt idx="83">
                  <c:v>518.77362866944145</c:v>
                </c:pt>
                <c:pt idx="84">
                  <c:v>520.2134995003388</c:v>
                </c:pt>
                <c:pt idx="85">
                  <c:v>521.65337033123626</c:v>
                </c:pt>
                <c:pt idx="86">
                  <c:v>523.09324116213361</c:v>
                </c:pt>
                <c:pt idx="87">
                  <c:v>524.53311199303107</c:v>
                </c:pt>
                <c:pt idx="88">
                  <c:v>525.97298282392842</c:v>
                </c:pt>
                <c:pt idx="89">
                  <c:v>527.41285365482577</c:v>
                </c:pt>
                <c:pt idx="90">
                  <c:v>528.85272448572323</c:v>
                </c:pt>
                <c:pt idx="91">
                  <c:v>530.29259531662058</c:v>
                </c:pt>
                <c:pt idx="92">
                  <c:v>531.73246614751804</c:v>
                </c:pt>
                <c:pt idx="93">
                  <c:v>533.17233697841539</c:v>
                </c:pt>
                <c:pt idx="94">
                  <c:v>534.61220780931285</c:v>
                </c:pt>
                <c:pt idx="95">
                  <c:v>536.0520786402102</c:v>
                </c:pt>
                <c:pt idx="96">
                  <c:v>537.49194947110755</c:v>
                </c:pt>
                <c:pt idx="97">
                  <c:v>538.93182030200501</c:v>
                </c:pt>
                <c:pt idx="98">
                  <c:v>540.37169113290236</c:v>
                </c:pt>
                <c:pt idx="99">
                  <c:v>541.8115619637997</c:v>
                </c:pt>
                <c:pt idx="100">
                  <c:v>543.25143279469717</c:v>
                </c:pt>
              </c:numCache>
            </c:numRef>
          </c:xVal>
          <c:yVal>
            <c:numRef>
              <c:f>'Werte Weg-Zeit-Diagramm'!$K$4:$K$104</c:f>
              <c:numCache>
                <c:formatCode>General</c:formatCode>
                <c:ptCount val="101"/>
                <c:pt idx="0">
                  <c:v>68.725989439322035</c:v>
                </c:pt>
                <c:pt idx="1">
                  <c:v>68.920298558033124</c:v>
                </c:pt>
                <c:pt idx="2">
                  <c:v>69.115525671670355</c:v>
                </c:pt>
                <c:pt idx="3">
                  <c:v>69.31167078023374</c:v>
                </c:pt>
                <c:pt idx="4">
                  <c:v>69.508733883723281</c:v>
                </c:pt>
                <c:pt idx="5">
                  <c:v>69.706714982138976</c:v>
                </c:pt>
                <c:pt idx="6">
                  <c:v>69.905614075480813</c:v>
                </c:pt>
                <c:pt idx="7">
                  <c:v>70.105431163748818</c:v>
                </c:pt>
                <c:pt idx="8">
                  <c:v>70.306166246942965</c:v>
                </c:pt>
                <c:pt idx="9">
                  <c:v>70.507819325063252</c:v>
                </c:pt>
                <c:pt idx="10">
                  <c:v>70.710390398109695</c:v>
                </c:pt>
                <c:pt idx="11">
                  <c:v>70.913879466082307</c:v>
                </c:pt>
                <c:pt idx="12">
                  <c:v>71.118286528981059</c:v>
                </c:pt>
                <c:pt idx="13">
                  <c:v>71.323611586805967</c:v>
                </c:pt>
                <c:pt idx="14">
                  <c:v>71.529854639557016</c:v>
                </c:pt>
                <c:pt idx="15">
                  <c:v>71.737015687234219</c:v>
                </c:pt>
                <c:pt idx="16">
                  <c:v>71.945094729837578</c:v>
                </c:pt>
                <c:pt idx="17">
                  <c:v>72.154091767367092</c:v>
                </c:pt>
                <c:pt idx="18">
                  <c:v>72.364006799822761</c:v>
                </c:pt>
                <c:pt idx="19">
                  <c:v>72.57483982720457</c:v>
                </c:pt>
                <c:pt idx="20">
                  <c:v>72.786590849512535</c:v>
                </c:pt>
                <c:pt idx="21">
                  <c:v>72.999259866746655</c:v>
                </c:pt>
                <c:pt idx="22">
                  <c:v>73.212846878906916</c:v>
                </c:pt>
                <c:pt idx="23">
                  <c:v>73.427351885993346</c:v>
                </c:pt>
                <c:pt idx="24">
                  <c:v>73.642774888005917</c:v>
                </c:pt>
                <c:pt idx="25">
                  <c:v>73.859115884944643</c:v>
                </c:pt>
                <c:pt idx="26">
                  <c:v>74.076374876809524</c:v>
                </c:pt>
                <c:pt idx="27">
                  <c:v>74.294551863600546</c:v>
                </c:pt>
                <c:pt idx="28">
                  <c:v>74.513646845317723</c:v>
                </c:pt>
                <c:pt idx="29">
                  <c:v>74.733659821961055</c:v>
                </c:pt>
                <c:pt idx="30">
                  <c:v>74.954590793530542</c:v>
                </c:pt>
                <c:pt idx="31">
                  <c:v>75.17643976002617</c:v>
                </c:pt>
                <c:pt idx="32">
                  <c:v>75.399206721447953</c:v>
                </c:pt>
                <c:pt idx="33">
                  <c:v>75.622891677795891</c:v>
                </c:pt>
                <c:pt idx="34">
                  <c:v>75.847494629069985</c:v>
                </c:pt>
                <c:pt idx="35">
                  <c:v>76.073015575270219</c:v>
                </c:pt>
                <c:pt idx="36">
                  <c:v>76.299454516396608</c:v>
                </c:pt>
                <c:pt idx="37">
                  <c:v>76.526811452449152</c:v>
                </c:pt>
                <c:pt idx="38">
                  <c:v>76.755086383427852</c:v>
                </c:pt>
                <c:pt idx="39">
                  <c:v>76.984279309332692</c:v>
                </c:pt>
                <c:pt idx="40">
                  <c:v>77.214390230163701</c:v>
                </c:pt>
                <c:pt idx="41">
                  <c:v>77.445419145920852</c:v>
                </c:pt>
                <c:pt idx="42">
                  <c:v>77.677366056604143</c:v>
                </c:pt>
                <c:pt idx="43">
                  <c:v>77.910230962213603</c:v>
                </c:pt>
                <c:pt idx="44">
                  <c:v>78.144013862749205</c:v>
                </c:pt>
                <c:pt idx="45">
                  <c:v>78.378714758210961</c:v>
                </c:pt>
                <c:pt idx="46">
                  <c:v>78.614333648598873</c:v>
                </c:pt>
                <c:pt idx="47">
                  <c:v>78.850870533912939</c:v>
                </c:pt>
                <c:pt idx="48">
                  <c:v>79.088325414153147</c:v>
                </c:pt>
                <c:pt idx="49">
                  <c:v>79.326698289319509</c:v>
                </c:pt>
                <c:pt idx="50">
                  <c:v>79.565989159412013</c:v>
                </c:pt>
                <c:pt idx="51">
                  <c:v>79.806198024430685</c:v>
                </c:pt>
                <c:pt idx="52">
                  <c:v>80.047324884375513</c:v>
                </c:pt>
                <c:pt idx="53">
                  <c:v>80.289369739246482</c:v>
                </c:pt>
                <c:pt idx="54">
                  <c:v>80.532332589043605</c:v>
                </c:pt>
                <c:pt idx="55">
                  <c:v>80.776213433766884</c:v>
                </c:pt>
                <c:pt idx="56">
                  <c:v>81.021012273416304</c:v>
                </c:pt>
                <c:pt idx="57">
                  <c:v>81.266729107991878</c:v>
                </c:pt>
                <c:pt idx="58">
                  <c:v>81.513363937493608</c:v>
                </c:pt>
                <c:pt idx="59">
                  <c:v>81.760916761921479</c:v>
                </c:pt>
                <c:pt idx="60">
                  <c:v>82.009387581275519</c:v>
                </c:pt>
                <c:pt idx="61">
                  <c:v>82.258776395555699</c:v>
                </c:pt>
                <c:pt idx="62">
                  <c:v>82.509083204762021</c:v>
                </c:pt>
                <c:pt idx="63">
                  <c:v>82.760308008894512</c:v>
                </c:pt>
                <c:pt idx="64">
                  <c:v>83.012450807953158</c:v>
                </c:pt>
                <c:pt idx="65">
                  <c:v>83.265511601937945</c:v>
                </c:pt>
                <c:pt idx="66">
                  <c:v>83.519490390848887</c:v>
                </c:pt>
                <c:pt idx="67">
                  <c:v>83.774387174685984</c:v>
                </c:pt>
                <c:pt idx="68">
                  <c:v>84.030201953449236</c:v>
                </c:pt>
                <c:pt idx="69">
                  <c:v>84.286934727138629</c:v>
                </c:pt>
                <c:pt idx="70">
                  <c:v>84.544585495754177</c:v>
                </c:pt>
                <c:pt idx="71">
                  <c:v>84.803154259295866</c:v>
                </c:pt>
                <c:pt idx="72">
                  <c:v>85.062641017763724</c:v>
                </c:pt>
                <c:pt idx="73">
                  <c:v>85.323045771157723</c:v>
                </c:pt>
                <c:pt idx="74">
                  <c:v>85.584368519477877</c:v>
                </c:pt>
                <c:pt idx="75">
                  <c:v>85.846609262724186</c:v>
                </c:pt>
                <c:pt idx="76">
                  <c:v>86.109768000896651</c:v>
                </c:pt>
                <c:pt idx="77">
                  <c:v>86.373844733995256</c:v>
                </c:pt>
                <c:pt idx="78">
                  <c:v>86.638839462020016</c:v>
                </c:pt>
                <c:pt idx="79">
                  <c:v>86.904752184970931</c:v>
                </c:pt>
                <c:pt idx="80">
                  <c:v>87.171582902848002</c:v>
                </c:pt>
                <c:pt idx="81">
                  <c:v>87.439331615651213</c:v>
                </c:pt>
                <c:pt idx="82">
                  <c:v>87.707998323380565</c:v>
                </c:pt>
                <c:pt idx="83">
                  <c:v>87.9775830260361</c:v>
                </c:pt>
                <c:pt idx="84">
                  <c:v>88.248085723617763</c:v>
                </c:pt>
                <c:pt idx="85">
                  <c:v>88.519506416125594</c:v>
                </c:pt>
                <c:pt idx="86">
                  <c:v>88.791845103559567</c:v>
                </c:pt>
                <c:pt idx="87">
                  <c:v>89.065101785919694</c:v>
                </c:pt>
                <c:pt idx="88">
                  <c:v>89.339276463205977</c:v>
                </c:pt>
                <c:pt idx="89">
                  <c:v>89.614369135418386</c:v>
                </c:pt>
                <c:pt idx="90">
                  <c:v>89.890379802556978</c:v>
                </c:pt>
                <c:pt idx="91">
                  <c:v>90.167308464621698</c:v>
                </c:pt>
                <c:pt idx="92">
                  <c:v>90.445155121612601</c:v>
                </c:pt>
                <c:pt idx="93">
                  <c:v>90.72391977352963</c:v>
                </c:pt>
                <c:pt idx="94">
                  <c:v>91.003602420372829</c:v>
                </c:pt>
                <c:pt idx="95">
                  <c:v>91.284203062142154</c:v>
                </c:pt>
                <c:pt idx="96">
                  <c:v>91.565721698837649</c:v>
                </c:pt>
                <c:pt idx="97">
                  <c:v>91.848158330459299</c:v>
                </c:pt>
                <c:pt idx="98">
                  <c:v>92.131512957007089</c:v>
                </c:pt>
                <c:pt idx="99">
                  <c:v>92.415785578481021</c:v>
                </c:pt>
                <c:pt idx="100">
                  <c:v>92.700976194881122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F82-416D-B7C6-B620AA427158}"/>
            </c:ext>
          </c:extLst>
        </c:ser>
        <c:ser>
          <c:idx val="5"/>
          <c:order val="5"/>
          <c:tx>
            <c:strRef>
              <c:f>'Werte Weg-Zeit-Diagramm'!$L$1</c:f>
              <c:strCache>
                <c:ptCount val="1"/>
                <c:pt idx="0">
                  <c:v>Lea</c:v>
                </c:pt>
              </c:strCache>
            </c:strRef>
          </c:tx>
          <c:spPr>
            <a:ln w="180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Weg-Zeit-Diagramm'!$L$4:$L$104</c:f>
              <c:numCache>
                <c:formatCode>General</c:formatCode>
                <c:ptCount val="101"/>
                <c:pt idx="0">
                  <c:v>543.25143279469717</c:v>
                </c:pt>
                <c:pt idx="1">
                  <c:v>544.71354533995441</c:v>
                </c:pt>
                <c:pt idx="2">
                  <c:v>546.17565788521154</c:v>
                </c:pt>
                <c:pt idx="3">
                  <c:v>547.63777043046878</c:v>
                </c:pt>
                <c:pt idx="4">
                  <c:v>549.09988297572602</c:v>
                </c:pt>
                <c:pt idx="5">
                  <c:v>550.56199552098315</c:v>
                </c:pt>
                <c:pt idx="6">
                  <c:v>552.02410806624039</c:v>
                </c:pt>
                <c:pt idx="7">
                  <c:v>553.48622061149763</c:v>
                </c:pt>
                <c:pt idx="8">
                  <c:v>554.94833315675487</c:v>
                </c:pt>
                <c:pt idx="9">
                  <c:v>556.410445702012</c:v>
                </c:pt>
                <c:pt idx="10">
                  <c:v>557.87255824726924</c:v>
                </c:pt>
                <c:pt idx="11">
                  <c:v>559.33467079252648</c:v>
                </c:pt>
                <c:pt idx="12">
                  <c:v>560.79678333778361</c:v>
                </c:pt>
                <c:pt idx="13">
                  <c:v>562.25889588304085</c:v>
                </c:pt>
                <c:pt idx="14">
                  <c:v>563.72100842829809</c:v>
                </c:pt>
                <c:pt idx="15">
                  <c:v>565.18312097355522</c:v>
                </c:pt>
                <c:pt idx="16">
                  <c:v>566.64523351881246</c:v>
                </c:pt>
                <c:pt idx="17">
                  <c:v>568.1073460640697</c:v>
                </c:pt>
                <c:pt idx="18">
                  <c:v>569.56945860932683</c:v>
                </c:pt>
                <c:pt idx="19">
                  <c:v>571.03157115458407</c:v>
                </c:pt>
                <c:pt idx="20">
                  <c:v>572.49368369984131</c:v>
                </c:pt>
                <c:pt idx="21">
                  <c:v>573.95579624509844</c:v>
                </c:pt>
                <c:pt idx="22">
                  <c:v>575.41790879035568</c:v>
                </c:pt>
                <c:pt idx="23">
                  <c:v>576.88002133561292</c:v>
                </c:pt>
                <c:pt idx="24">
                  <c:v>578.34213388087005</c:v>
                </c:pt>
                <c:pt idx="25">
                  <c:v>579.80424642612729</c:v>
                </c:pt>
                <c:pt idx="26">
                  <c:v>581.26635897138453</c:v>
                </c:pt>
                <c:pt idx="27">
                  <c:v>582.72847151664178</c:v>
                </c:pt>
                <c:pt idx="28">
                  <c:v>584.1905840618989</c:v>
                </c:pt>
                <c:pt idx="29">
                  <c:v>585.65269660715614</c:v>
                </c:pt>
                <c:pt idx="30">
                  <c:v>587.11480915241339</c:v>
                </c:pt>
                <c:pt idx="31">
                  <c:v>588.57692169767051</c:v>
                </c:pt>
                <c:pt idx="32">
                  <c:v>590.03903424292776</c:v>
                </c:pt>
                <c:pt idx="33">
                  <c:v>591.501146788185</c:v>
                </c:pt>
                <c:pt idx="34">
                  <c:v>592.96325933344212</c:v>
                </c:pt>
                <c:pt idx="35">
                  <c:v>594.42537187869937</c:v>
                </c:pt>
                <c:pt idx="36">
                  <c:v>595.88748442395661</c:v>
                </c:pt>
                <c:pt idx="37">
                  <c:v>597.34959696921374</c:v>
                </c:pt>
                <c:pt idx="38">
                  <c:v>598.81170951447098</c:v>
                </c:pt>
                <c:pt idx="39">
                  <c:v>600.27382205972822</c:v>
                </c:pt>
                <c:pt idx="40">
                  <c:v>601.73593460498546</c:v>
                </c:pt>
                <c:pt idx="41">
                  <c:v>603.19804715024259</c:v>
                </c:pt>
                <c:pt idx="42">
                  <c:v>604.66015969549983</c:v>
                </c:pt>
                <c:pt idx="43">
                  <c:v>606.12227224075707</c:v>
                </c:pt>
                <c:pt idx="44">
                  <c:v>607.5843847860142</c:v>
                </c:pt>
                <c:pt idx="45">
                  <c:v>609.04649733127144</c:v>
                </c:pt>
                <c:pt idx="46">
                  <c:v>610.50860987652868</c:v>
                </c:pt>
                <c:pt idx="47">
                  <c:v>611.97072242178581</c:v>
                </c:pt>
                <c:pt idx="48">
                  <c:v>613.43283496704305</c:v>
                </c:pt>
                <c:pt idx="49">
                  <c:v>614.89494751230029</c:v>
                </c:pt>
                <c:pt idx="50">
                  <c:v>616.35706005755742</c:v>
                </c:pt>
                <c:pt idx="51">
                  <c:v>617.81917260281466</c:v>
                </c:pt>
                <c:pt idx="52">
                  <c:v>619.2812851480719</c:v>
                </c:pt>
                <c:pt idx="53">
                  <c:v>620.74339769332914</c:v>
                </c:pt>
                <c:pt idx="54">
                  <c:v>622.20551023858627</c:v>
                </c:pt>
                <c:pt idx="55">
                  <c:v>623.66762278384351</c:v>
                </c:pt>
                <c:pt idx="56">
                  <c:v>625.12973532910075</c:v>
                </c:pt>
                <c:pt idx="57">
                  <c:v>626.59184787435788</c:v>
                </c:pt>
                <c:pt idx="58">
                  <c:v>628.05396041961512</c:v>
                </c:pt>
                <c:pt idx="59">
                  <c:v>629.51607296487236</c:v>
                </c:pt>
                <c:pt idx="60">
                  <c:v>630.97818551012949</c:v>
                </c:pt>
                <c:pt idx="61">
                  <c:v>632.44029805538673</c:v>
                </c:pt>
                <c:pt idx="62">
                  <c:v>633.90241060064398</c:v>
                </c:pt>
                <c:pt idx="63">
                  <c:v>635.3645231459011</c:v>
                </c:pt>
                <c:pt idx="64">
                  <c:v>636.82663569115834</c:v>
                </c:pt>
                <c:pt idx="65">
                  <c:v>638.28874823641559</c:v>
                </c:pt>
                <c:pt idx="66">
                  <c:v>639.75086078167271</c:v>
                </c:pt>
                <c:pt idx="67">
                  <c:v>641.21297332692995</c:v>
                </c:pt>
                <c:pt idx="68">
                  <c:v>642.6750858721872</c:v>
                </c:pt>
                <c:pt idx="69">
                  <c:v>644.13719841744432</c:v>
                </c:pt>
                <c:pt idx="70">
                  <c:v>645.59931096270157</c:v>
                </c:pt>
                <c:pt idx="71">
                  <c:v>647.06142350795881</c:v>
                </c:pt>
                <c:pt idx="72">
                  <c:v>648.52353605321605</c:v>
                </c:pt>
                <c:pt idx="73">
                  <c:v>649.98564859847318</c:v>
                </c:pt>
                <c:pt idx="74">
                  <c:v>651.44776114373042</c:v>
                </c:pt>
                <c:pt idx="75">
                  <c:v>652.90987368898755</c:v>
                </c:pt>
                <c:pt idx="76">
                  <c:v>654.37198623424479</c:v>
                </c:pt>
                <c:pt idx="77">
                  <c:v>655.83409877950203</c:v>
                </c:pt>
                <c:pt idx="78">
                  <c:v>657.29621132475927</c:v>
                </c:pt>
                <c:pt idx="79">
                  <c:v>658.7583238700164</c:v>
                </c:pt>
                <c:pt idx="80">
                  <c:v>660.22043641527364</c:v>
                </c:pt>
                <c:pt idx="81">
                  <c:v>661.68254896053088</c:v>
                </c:pt>
                <c:pt idx="82">
                  <c:v>663.14466150578801</c:v>
                </c:pt>
                <c:pt idx="83">
                  <c:v>664.60677405104525</c:v>
                </c:pt>
                <c:pt idx="84">
                  <c:v>666.06888659630249</c:v>
                </c:pt>
                <c:pt idx="85">
                  <c:v>667.53099914155962</c:v>
                </c:pt>
                <c:pt idx="86">
                  <c:v>668.99311168681686</c:v>
                </c:pt>
                <c:pt idx="87">
                  <c:v>670.4552242320741</c:v>
                </c:pt>
                <c:pt idx="88">
                  <c:v>671.91733677733123</c:v>
                </c:pt>
                <c:pt idx="89">
                  <c:v>673.37944932258847</c:v>
                </c:pt>
                <c:pt idx="90">
                  <c:v>674.84156186784571</c:v>
                </c:pt>
                <c:pt idx="91">
                  <c:v>676.30367441310295</c:v>
                </c:pt>
                <c:pt idx="92">
                  <c:v>677.76578695836008</c:v>
                </c:pt>
                <c:pt idx="93">
                  <c:v>679.22789950361732</c:v>
                </c:pt>
                <c:pt idx="94">
                  <c:v>680.69001204887445</c:v>
                </c:pt>
                <c:pt idx="95">
                  <c:v>682.15212459413169</c:v>
                </c:pt>
                <c:pt idx="96">
                  <c:v>683.61423713938893</c:v>
                </c:pt>
                <c:pt idx="97">
                  <c:v>685.07634968464617</c:v>
                </c:pt>
                <c:pt idx="98">
                  <c:v>686.5384622299033</c:v>
                </c:pt>
                <c:pt idx="99">
                  <c:v>688.00057477516054</c:v>
                </c:pt>
                <c:pt idx="100">
                  <c:v>689.46268732041779</c:v>
                </c:pt>
              </c:numCache>
            </c:numRef>
          </c:xVal>
          <c:yVal>
            <c:numRef>
              <c:f>'Werte Weg-Zeit-Diagramm'!$M$4:$M$104</c:f>
              <c:numCache>
                <c:formatCode>General</c:formatCode>
                <c:ptCount val="101"/>
                <c:pt idx="0">
                  <c:v>92.700976194881122</c:v>
                </c:pt>
                <c:pt idx="1">
                  <c:v>92.876973486078583</c:v>
                </c:pt>
                <c:pt idx="2">
                  <c:v>93.054117156754728</c:v>
                </c:pt>
                <c:pt idx="3">
                  <c:v>93.232407206909585</c:v>
                </c:pt>
                <c:pt idx="4">
                  <c:v>93.411843636543125</c:v>
                </c:pt>
                <c:pt idx="5">
                  <c:v>93.592426445655363</c:v>
                </c:pt>
                <c:pt idx="6">
                  <c:v>93.774155634246299</c:v>
                </c:pt>
                <c:pt idx="7">
                  <c:v>93.957031202315932</c:v>
                </c:pt>
                <c:pt idx="8">
                  <c:v>94.141053149864263</c:v>
                </c:pt>
                <c:pt idx="9">
                  <c:v>94.326221476891277</c:v>
                </c:pt>
                <c:pt idx="10">
                  <c:v>94.512536183396989</c:v>
                </c:pt>
                <c:pt idx="11">
                  <c:v>94.699997269381413</c:v>
                </c:pt>
                <c:pt idx="12">
                  <c:v>94.888604734844506</c:v>
                </c:pt>
                <c:pt idx="13">
                  <c:v>95.078358579786311</c:v>
                </c:pt>
                <c:pt idx="14">
                  <c:v>95.269258804206828</c:v>
                </c:pt>
                <c:pt idx="15">
                  <c:v>95.461305408106</c:v>
                </c:pt>
                <c:pt idx="16">
                  <c:v>95.654498391483898</c:v>
                </c:pt>
                <c:pt idx="17">
                  <c:v>95.848837754340494</c:v>
                </c:pt>
                <c:pt idx="18">
                  <c:v>96.044323496675759</c:v>
                </c:pt>
                <c:pt idx="19">
                  <c:v>96.24095561848975</c:v>
                </c:pt>
                <c:pt idx="20">
                  <c:v>96.438734119782424</c:v>
                </c:pt>
                <c:pt idx="21">
                  <c:v>96.637659000553782</c:v>
                </c:pt>
                <c:pt idx="22">
                  <c:v>96.837730260803852</c:v>
                </c:pt>
                <c:pt idx="23">
                  <c:v>97.038947900532605</c:v>
                </c:pt>
                <c:pt idx="24">
                  <c:v>97.241311919740056</c:v>
                </c:pt>
                <c:pt idx="25">
                  <c:v>97.444822318426205</c:v>
                </c:pt>
                <c:pt idx="26">
                  <c:v>97.649479096591051</c:v>
                </c:pt>
                <c:pt idx="27">
                  <c:v>97.855282254234609</c:v>
                </c:pt>
                <c:pt idx="28">
                  <c:v>98.062231791356822</c:v>
                </c:pt>
                <c:pt idx="29">
                  <c:v>98.270327707957762</c:v>
                </c:pt>
                <c:pt idx="30">
                  <c:v>98.479570004037399</c:v>
                </c:pt>
                <c:pt idx="31">
                  <c:v>98.689958679595705</c:v>
                </c:pt>
                <c:pt idx="32">
                  <c:v>98.901493734632737</c:v>
                </c:pt>
                <c:pt idx="33">
                  <c:v>99.114175169148453</c:v>
                </c:pt>
                <c:pt idx="34">
                  <c:v>99.328002983142852</c:v>
                </c:pt>
                <c:pt idx="35">
                  <c:v>99.542977176615963</c:v>
                </c:pt>
                <c:pt idx="36">
                  <c:v>99.759097749567772</c:v>
                </c:pt>
                <c:pt idx="37">
                  <c:v>99.97636470199825</c:v>
                </c:pt>
                <c:pt idx="38">
                  <c:v>100.19477803390745</c:v>
                </c:pt>
                <c:pt idx="39">
                  <c:v>100.41433774529534</c:v>
                </c:pt>
                <c:pt idx="40">
                  <c:v>100.63504383616193</c:v>
                </c:pt>
                <c:pt idx="41">
                  <c:v>100.8568963065072</c:v>
                </c:pt>
                <c:pt idx="42">
                  <c:v>101.07989515633118</c:v>
                </c:pt>
                <c:pt idx="43">
                  <c:v>101.30404038563385</c:v>
                </c:pt>
                <c:pt idx="44">
                  <c:v>101.5293319944152</c:v>
                </c:pt>
                <c:pt idx="45">
                  <c:v>101.75576998267528</c:v>
                </c:pt>
                <c:pt idx="46">
                  <c:v>101.98335435041403</c:v>
                </c:pt>
                <c:pt idx="47">
                  <c:v>102.21208509763147</c:v>
                </c:pt>
                <c:pt idx="48">
                  <c:v>102.44196222432763</c:v>
                </c:pt>
                <c:pt idx="49">
                  <c:v>102.67298573050248</c:v>
                </c:pt>
                <c:pt idx="50">
                  <c:v>102.90515561615599</c:v>
                </c:pt>
                <c:pt idx="51">
                  <c:v>103.13847188128824</c:v>
                </c:pt>
                <c:pt idx="52">
                  <c:v>103.37293452589917</c:v>
                </c:pt>
                <c:pt idx="53">
                  <c:v>103.6085435499888</c:v>
                </c:pt>
                <c:pt idx="54">
                  <c:v>103.8452989535571</c:v>
                </c:pt>
                <c:pt idx="55">
                  <c:v>104.08320073660413</c:v>
                </c:pt>
                <c:pt idx="56">
                  <c:v>104.32224889912985</c:v>
                </c:pt>
                <c:pt idx="57">
                  <c:v>104.56244344113423</c:v>
                </c:pt>
                <c:pt idx="58">
                  <c:v>104.80378436261735</c:v>
                </c:pt>
                <c:pt idx="59">
                  <c:v>105.04627166357915</c:v>
                </c:pt>
                <c:pt idx="60">
                  <c:v>105.28990534401963</c:v>
                </c:pt>
                <c:pt idx="61">
                  <c:v>105.53468540393882</c:v>
                </c:pt>
                <c:pt idx="62">
                  <c:v>105.78061184333671</c:v>
                </c:pt>
                <c:pt idx="63">
                  <c:v>106.02768466221329</c:v>
                </c:pt>
                <c:pt idx="64">
                  <c:v>106.27590386056856</c:v>
                </c:pt>
                <c:pt idx="65">
                  <c:v>106.52526943840255</c:v>
                </c:pt>
                <c:pt idx="66">
                  <c:v>106.7757813957152</c:v>
                </c:pt>
                <c:pt idx="67">
                  <c:v>107.02743973250656</c:v>
                </c:pt>
                <c:pt idx="68">
                  <c:v>107.28024444877663</c:v>
                </c:pt>
                <c:pt idx="69">
                  <c:v>107.53419554452537</c:v>
                </c:pt>
                <c:pt idx="70">
                  <c:v>107.78929301975282</c:v>
                </c:pt>
                <c:pt idx="71">
                  <c:v>108.04553687445897</c:v>
                </c:pt>
                <c:pt idx="72">
                  <c:v>108.30292710864381</c:v>
                </c:pt>
                <c:pt idx="73">
                  <c:v>108.56146372230734</c:v>
                </c:pt>
                <c:pt idx="74">
                  <c:v>108.82114671544957</c:v>
                </c:pt>
                <c:pt idx="75">
                  <c:v>109.08197608807049</c:v>
                </c:pt>
                <c:pt idx="76">
                  <c:v>109.34395184017012</c:v>
                </c:pt>
                <c:pt idx="77">
                  <c:v>109.60707397174843</c:v>
                </c:pt>
                <c:pt idx="78">
                  <c:v>109.87134248280546</c:v>
                </c:pt>
                <c:pt idx="79">
                  <c:v>110.13675737334115</c:v>
                </c:pt>
                <c:pt idx="80">
                  <c:v>110.40331864335556</c:v>
                </c:pt>
                <c:pt idx="81">
                  <c:v>110.67102629284867</c:v>
                </c:pt>
                <c:pt idx="82">
                  <c:v>110.93988032182045</c:v>
                </c:pt>
                <c:pt idx="83">
                  <c:v>111.20988073027095</c:v>
                </c:pt>
                <c:pt idx="84">
                  <c:v>111.48102751820014</c:v>
                </c:pt>
                <c:pt idx="85">
                  <c:v>111.753320685608</c:v>
                </c:pt>
                <c:pt idx="86">
                  <c:v>112.0267602324946</c:v>
                </c:pt>
                <c:pt idx="87">
                  <c:v>112.30134615885987</c:v>
                </c:pt>
                <c:pt idx="88">
                  <c:v>112.57707846470382</c:v>
                </c:pt>
                <c:pt idx="89">
                  <c:v>112.8539571500265</c:v>
                </c:pt>
                <c:pt idx="90">
                  <c:v>113.13198221482786</c:v>
                </c:pt>
                <c:pt idx="91">
                  <c:v>113.41115365910792</c:v>
                </c:pt>
                <c:pt idx="92">
                  <c:v>113.69147148286666</c:v>
                </c:pt>
                <c:pt idx="93">
                  <c:v>113.97293568610411</c:v>
                </c:pt>
                <c:pt idx="94">
                  <c:v>114.25554626882024</c:v>
                </c:pt>
                <c:pt idx="95">
                  <c:v>114.53930323101508</c:v>
                </c:pt>
                <c:pt idx="96">
                  <c:v>114.82420657268862</c:v>
                </c:pt>
                <c:pt idx="97">
                  <c:v>115.11025629384085</c:v>
                </c:pt>
                <c:pt idx="98">
                  <c:v>115.39745239447177</c:v>
                </c:pt>
                <c:pt idx="99">
                  <c:v>115.68579487458139</c:v>
                </c:pt>
                <c:pt idx="100">
                  <c:v>115.97528373416971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F82-416D-B7C6-B620AA427158}"/>
            </c:ext>
          </c:extLst>
        </c:ser>
        <c:ser>
          <c:idx val="6"/>
          <c:order val="6"/>
          <c:tx>
            <c:strRef>
              <c:f>'Werte Weg-Zeit-Diagramm'!$N$1</c:f>
              <c:strCache>
                <c:ptCount val="1"/>
                <c:pt idx="0">
                  <c:v>Luca</c:v>
                </c:pt>
              </c:strCache>
            </c:strRef>
          </c:tx>
          <c:spPr>
            <a:ln w="18000">
              <a:solidFill>
                <a:srgbClr val="31400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Weg-Zeit-Diagramm'!$N$4:$N$104</c:f>
              <c:numCache>
                <c:formatCode>General</c:formatCode>
                <c:ptCount val="101"/>
                <c:pt idx="0">
                  <c:v>689.46268732041779</c:v>
                </c:pt>
                <c:pt idx="1">
                  <c:v>691.67770832417943</c:v>
                </c:pt>
                <c:pt idx="2">
                  <c:v>693.89272932794108</c:v>
                </c:pt>
                <c:pt idx="3">
                  <c:v>696.10775033170273</c:v>
                </c:pt>
                <c:pt idx="4">
                  <c:v>698.32277133546438</c:v>
                </c:pt>
                <c:pt idx="5">
                  <c:v>700.53779233922603</c:v>
                </c:pt>
                <c:pt idx="6">
                  <c:v>702.75281334298757</c:v>
                </c:pt>
                <c:pt idx="7">
                  <c:v>704.96783434674921</c:v>
                </c:pt>
                <c:pt idx="8">
                  <c:v>707.18285535051086</c:v>
                </c:pt>
                <c:pt idx="9">
                  <c:v>709.39787635427251</c:v>
                </c:pt>
                <c:pt idx="10">
                  <c:v>711.61289735803416</c:v>
                </c:pt>
                <c:pt idx="11">
                  <c:v>713.82791836179581</c:v>
                </c:pt>
                <c:pt idx="12">
                  <c:v>716.04293936555746</c:v>
                </c:pt>
                <c:pt idx="13">
                  <c:v>718.25796036931911</c:v>
                </c:pt>
                <c:pt idx="14">
                  <c:v>720.47298137308076</c:v>
                </c:pt>
                <c:pt idx="15">
                  <c:v>722.68800237684241</c:v>
                </c:pt>
                <c:pt idx="16">
                  <c:v>724.90302338060405</c:v>
                </c:pt>
                <c:pt idx="17">
                  <c:v>727.11804438436559</c:v>
                </c:pt>
                <c:pt idx="18">
                  <c:v>729.33306538812724</c:v>
                </c:pt>
                <c:pt idx="19">
                  <c:v>731.54808639188889</c:v>
                </c:pt>
                <c:pt idx="20">
                  <c:v>733.76310739565054</c:v>
                </c:pt>
                <c:pt idx="21">
                  <c:v>735.97812839941218</c:v>
                </c:pt>
                <c:pt idx="22">
                  <c:v>738.19314940317383</c:v>
                </c:pt>
                <c:pt idx="23">
                  <c:v>740.40817040693548</c:v>
                </c:pt>
                <c:pt idx="24">
                  <c:v>742.62319141069713</c:v>
                </c:pt>
                <c:pt idx="25">
                  <c:v>744.83821241445878</c:v>
                </c:pt>
                <c:pt idx="26">
                  <c:v>747.05323341822043</c:v>
                </c:pt>
                <c:pt idx="27">
                  <c:v>749.26825442198208</c:v>
                </c:pt>
                <c:pt idx="28">
                  <c:v>751.48327542574361</c:v>
                </c:pt>
                <c:pt idx="29">
                  <c:v>753.69829642950526</c:v>
                </c:pt>
                <c:pt idx="30">
                  <c:v>755.91331743326691</c:v>
                </c:pt>
                <c:pt idx="31">
                  <c:v>758.12833843702856</c:v>
                </c:pt>
                <c:pt idx="32">
                  <c:v>760.34335944079021</c:v>
                </c:pt>
                <c:pt idx="33">
                  <c:v>762.55838044455186</c:v>
                </c:pt>
                <c:pt idx="34">
                  <c:v>764.77340144831351</c:v>
                </c:pt>
                <c:pt idx="35">
                  <c:v>766.98842245207516</c:v>
                </c:pt>
                <c:pt idx="36">
                  <c:v>769.2034434558368</c:v>
                </c:pt>
                <c:pt idx="37">
                  <c:v>771.41846445959845</c:v>
                </c:pt>
                <c:pt idx="38">
                  <c:v>773.6334854633601</c:v>
                </c:pt>
                <c:pt idx="39">
                  <c:v>775.84850646712164</c:v>
                </c:pt>
                <c:pt idx="40">
                  <c:v>778.06352747088329</c:v>
                </c:pt>
                <c:pt idx="41">
                  <c:v>780.27854847464494</c:v>
                </c:pt>
                <c:pt idx="42">
                  <c:v>782.49356947840658</c:v>
                </c:pt>
                <c:pt idx="43">
                  <c:v>784.70859048216823</c:v>
                </c:pt>
                <c:pt idx="44">
                  <c:v>786.92361148592988</c:v>
                </c:pt>
                <c:pt idx="45">
                  <c:v>789.13863248969153</c:v>
                </c:pt>
                <c:pt idx="46">
                  <c:v>791.35365349345318</c:v>
                </c:pt>
                <c:pt idx="47">
                  <c:v>793.56867449721483</c:v>
                </c:pt>
                <c:pt idx="48">
                  <c:v>795.78369550097636</c:v>
                </c:pt>
                <c:pt idx="49">
                  <c:v>797.99871650473801</c:v>
                </c:pt>
                <c:pt idx="50">
                  <c:v>800.21373750849966</c:v>
                </c:pt>
                <c:pt idx="51">
                  <c:v>802.42875851226131</c:v>
                </c:pt>
                <c:pt idx="52">
                  <c:v>804.64377951602296</c:v>
                </c:pt>
                <c:pt idx="53">
                  <c:v>806.85880051978461</c:v>
                </c:pt>
                <c:pt idx="54">
                  <c:v>809.07382152354626</c:v>
                </c:pt>
                <c:pt idx="55">
                  <c:v>811.28884252730791</c:v>
                </c:pt>
                <c:pt idx="56">
                  <c:v>813.50386353106956</c:v>
                </c:pt>
                <c:pt idx="57">
                  <c:v>815.7188845348312</c:v>
                </c:pt>
                <c:pt idx="58">
                  <c:v>817.93390553859285</c:v>
                </c:pt>
                <c:pt idx="59">
                  <c:v>820.1489265423545</c:v>
                </c:pt>
                <c:pt idx="60">
                  <c:v>822.36394754611615</c:v>
                </c:pt>
                <c:pt idx="61">
                  <c:v>824.57896854987769</c:v>
                </c:pt>
                <c:pt idx="62">
                  <c:v>826.79398955363934</c:v>
                </c:pt>
                <c:pt idx="63">
                  <c:v>829.00901055740098</c:v>
                </c:pt>
                <c:pt idx="64">
                  <c:v>831.22403156116263</c:v>
                </c:pt>
                <c:pt idx="65">
                  <c:v>833.43905256492428</c:v>
                </c:pt>
                <c:pt idx="66">
                  <c:v>835.65407356868593</c:v>
                </c:pt>
                <c:pt idx="67">
                  <c:v>837.86909457244758</c:v>
                </c:pt>
                <c:pt idx="68">
                  <c:v>840.08411557620923</c:v>
                </c:pt>
                <c:pt idx="69">
                  <c:v>842.29913657997076</c:v>
                </c:pt>
                <c:pt idx="70">
                  <c:v>844.51415758373241</c:v>
                </c:pt>
                <c:pt idx="71">
                  <c:v>846.72917858749406</c:v>
                </c:pt>
                <c:pt idx="72">
                  <c:v>848.94419959125571</c:v>
                </c:pt>
                <c:pt idx="73">
                  <c:v>851.15922059501736</c:v>
                </c:pt>
                <c:pt idx="74">
                  <c:v>853.37424159877901</c:v>
                </c:pt>
                <c:pt idx="75">
                  <c:v>855.58926260254066</c:v>
                </c:pt>
                <c:pt idx="76">
                  <c:v>857.80428360630231</c:v>
                </c:pt>
                <c:pt idx="77">
                  <c:v>860.01930461006395</c:v>
                </c:pt>
                <c:pt idx="78">
                  <c:v>862.2343256138256</c:v>
                </c:pt>
                <c:pt idx="79">
                  <c:v>864.44934661758725</c:v>
                </c:pt>
                <c:pt idx="80">
                  <c:v>866.6643676213489</c:v>
                </c:pt>
                <c:pt idx="81">
                  <c:v>868.87938862511055</c:v>
                </c:pt>
                <c:pt idx="82">
                  <c:v>871.09440962887209</c:v>
                </c:pt>
                <c:pt idx="83">
                  <c:v>873.30943063263373</c:v>
                </c:pt>
                <c:pt idx="84">
                  <c:v>875.52445163639538</c:v>
                </c:pt>
                <c:pt idx="85">
                  <c:v>877.73947264015703</c:v>
                </c:pt>
                <c:pt idx="86">
                  <c:v>879.95449364391868</c:v>
                </c:pt>
                <c:pt idx="87">
                  <c:v>882.16951464768033</c:v>
                </c:pt>
                <c:pt idx="88">
                  <c:v>884.38453565144198</c:v>
                </c:pt>
                <c:pt idx="89">
                  <c:v>886.59955665520363</c:v>
                </c:pt>
                <c:pt idx="90">
                  <c:v>888.81457765896528</c:v>
                </c:pt>
                <c:pt idx="91">
                  <c:v>891.02959866272693</c:v>
                </c:pt>
                <c:pt idx="92">
                  <c:v>893.24461966648846</c:v>
                </c:pt>
                <c:pt idx="93">
                  <c:v>895.45964067025011</c:v>
                </c:pt>
                <c:pt idx="94">
                  <c:v>897.67466167401176</c:v>
                </c:pt>
                <c:pt idx="95">
                  <c:v>899.88968267777341</c:v>
                </c:pt>
                <c:pt idx="96">
                  <c:v>902.10470368153506</c:v>
                </c:pt>
                <c:pt idx="97">
                  <c:v>904.31972468529671</c:v>
                </c:pt>
                <c:pt idx="98">
                  <c:v>906.53474568905835</c:v>
                </c:pt>
                <c:pt idx="99">
                  <c:v>908.74976669282</c:v>
                </c:pt>
                <c:pt idx="100">
                  <c:v>910.96478769658165</c:v>
                </c:pt>
              </c:numCache>
            </c:numRef>
          </c:xVal>
          <c:yVal>
            <c:numRef>
              <c:f>'Werte Weg-Zeit-Diagramm'!$O$4:$O$104</c:f>
              <c:numCache>
                <c:formatCode>General</c:formatCode>
                <c:ptCount val="101"/>
                <c:pt idx="0">
                  <c:v>115.97528373416969</c:v>
                </c:pt>
                <c:pt idx="1">
                  <c:v>116.25998707074159</c:v>
                </c:pt>
                <c:pt idx="2">
                  <c:v>116.54624543139437</c:v>
                </c:pt>
                <c:pt idx="3">
                  <c:v>116.83405881612805</c:v>
                </c:pt>
                <c:pt idx="4">
                  <c:v>117.12342722494262</c:v>
                </c:pt>
                <c:pt idx="5">
                  <c:v>117.41435065783809</c:v>
                </c:pt>
                <c:pt idx="6">
                  <c:v>117.70682911481443</c:v>
                </c:pt>
                <c:pt idx="7">
                  <c:v>118.00086259587167</c:v>
                </c:pt>
                <c:pt idx="8">
                  <c:v>118.29645110100981</c:v>
                </c:pt>
                <c:pt idx="9">
                  <c:v>118.59359463022885</c:v>
                </c:pt>
                <c:pt idx="10">
                  <c:v>118.89229318352876</c:v>
                </c:pt>
                <c:pt idx="11">
                  <c:v>119.19254676090959</c:v>
                </c:pt>
                <c:pt idx="12">
                  <c:v>119.49435536237129</c:v>
                </c:pt>
                <c:pt idx="13">
                  <c:v>119.7977189879139</c:v>
                </c:pt>
                <c:pt idx="14">
                  <c:v>120.1026376375374</c:v>
                </c:pt>
                <c:pt idx="15">
                  <c:v>120.40911131124179</c:v>
                </c:pt>
                <c:pt idx="16">
                  <c:v>120.71714000902706</c:v>
                </c:pt>
                <c:pt idx="17">
                  <c:v>121.02672373089322</c:v>
                </c:pt>
                <c:pt idx="18">
                  <c:v>121.33786247684029</c:v>
                </c:pt>
                <c:pt idx="19">
                  <c:v>121.65055624686825</c:v>
                </c:pt>
                <c:pt idx="20">
                  <c:v>121.9648050409771</c:v>
                </c:pt>
                <c:pt idx="21">
                  <c:v>122.28060885916683</c:v>
                </c:pt>
                <c:pt idx="22">
                  <c:v>122.59796770143747</c:v>
                </c:pt>
                <c:pt idx="23">
                  <c:v>122.91688156778899</c:v>
                </c:pt>
                <c:pt idx="24">
                  <c:v>123.23735045822141</c:v>
                </c:pt>
                <c:pt idx="25">
                  <c:v>123.55937437273472</c:v>
                </c:pt>
                <c:pt idx="26">
                  <c:v>123.88295331132893</c:v>
                </c:pt>
                <c:pt idx="27">
                  <c:v>124.20808727400403</c:v>
                </c:pt>
                <c:pt idx="28">
                  <c:v>124.53477626076</c:v>
                </c:pt>
                <c:pt idx="29">
                  <c:v>124.86302027159688</c:v>
                </c:pt>
                <c:pt idx="30">
                  <c:v>125.19281930651466</c:v>
                </c:pt>
                <c:pt idx="31">
                  <c:v>125.52417336551333</c:v>
                </c:pt>
                <c:pt idx="32">
                  <c:v>125.85708244859289</c:v>
                </c:pt>
                <c:pt idx="33">
                  <c:v>126.19154655575335</c:v>
                </c:pt>
                <c:pt idx="34">
                  <c:v>126.52756568699469</c:v>
                </c:pt>
                <c:pt idx="35">
                  <c:v>126.86513984231692</c:v>
                </c:pt>
                <c:pt idx="36">
                  <c:v>127.20426902172005</c:v>
                </c:pt>
                <c:pt idx="37">
                  <c:v>127.54495322520407</c:v>
                </c:pt>
                <c:pt idx="38">
                  <c:v>127.88719245276899</c:v>
                </c:pt>
                <c:pt idx="39">
                  <c:v>128.23098670441479</c:v>
                </c:pt>
                <c:pt idx="40">
                  <c:v>128.57633598014149</c:v>
                </c:pt>
                <c:pt idx="41">
                  <c:v>128.92324027994908</c:v>
                </c:pt>
                <c:pt idx="42">
                  <c:v>129.27169960383756</c:v>
                </c:pt>
                <c:pt idx="43">
                  <c:v>129.62171395180692</c:v>
                </c:pt>
                <c:pt idx="44">
                  <c:v>129.9732833238572</c:v>
                </c:pt>
                <c:pt idx="45">
                  <c:v>130.32640771998837</c:v>
                </c:pt>
                <c:pt idx="46">
                  <c:v>130.68108714020042</c:v>
                </c:pt>
                <c:pt idx="47">
                  <c:v>131.03732158449336</c:v>
                </c:pt>
                <c:pt idx="48">
                  <c:v>131.39511105286718</c:v>
                </c:pt>
                <c:pt idx="49">
                  <c:v>131.75445554532192</c:v>
                </c:pt>
                <c:pt idx="50">
                  <c:v>132.11535506185754</c:v>
                </c:pt>
                <c:pt idx="51">
                  <c:v>132.47780960247405</c:v>
                </c:pt>
                <c:pt idx="52">
                  <c:v>132.84181916717148</c:v>
                </c:pt>
                <c:pt idx="53">
                  <c:v>133.20738375594976</c:v>
                </c:pt>
                <c:pt idx="54">
                  <c:v>133.57450336880896</c:v>
                </c:pt>
                <c:pt idx="55">
                  <c:v>133.94317800574905</c:v>
                </c:pt>
                <c:pt idx="56">
                  <c:v>134.31340766677005</c:v>
                </c:pt>
                <c:pt idx="57">
                  <c:v>134.6851923518719</c:v>
                </c:pt>
                <c:pt idx="58">
                  <c:v>135.05853206105468</c:v>
                </c:pt>
                <c:pt idx="59">
                  <c:v>135.43342679431834</c:v>
                </c:pt>
                <c:pt idx="60">
                  <c:v>135.80987655166288</c:v>
                </c:pt>
                <c:pt idx="61">
                  <c:v>136.18788133308828</c:v>
                </c:pt>
                <c:pt idx="62">
                  <c:v>136.56744113859463</c:v>
                </c:pt>
                <c:pt idx="63">
                  <c:v>136.94855596818186</c:v>
                </c:pt>
                <c:pt idx="64">
                  <c:v>137.33122582184998</c:v>
                </c:pt>
                <c:pt idx="65">
                  <c:v>137.71545069959899</c:v>
                </c:pt>
                <c:pt idx="66">
                  <c:v>138.10123060142888</c:v>
                </c:pt>
                <c:pt idx="67">
                  <c:v>138.48856552733969</c:v>
                </c:pt>
                <c:pt idx="68">
                  <c:v>138.87745547733138</c:v>
                </c:pt>
                <c:pt idx="69">
                  <c:v>139.26790045140393</c:v>
                </c:pt>
                <c:pt idx="70">
                  <c:v>139.65990044955743</c:v>
                </c:pt>
                <c:pt idx="71">
                  <c:v>140.05345547179178</c:v>
                </c:pt>
                <c:pt idx="72">
                  <c:v>140.44856551810705</c:v>
                </c:pt>
                <c:pt idx="73">
                  <c:v>140.8452305885032</c:v>
                </c:pt>
                <c:pt idx="74">
                  <c:v>141.24345068298024</c:v>
                </c:pt>
                <c:pt idx="75">
                  <c:v>141.64322580153816</c:v>
                </c:pt>
                <c:pt idx="76">
                  <c:v>142.04455594417701</c:v>
                </c:pt>
                <c:pt idx="77">
                  <c:v>142.44744111089673</c:v>
                </c:pt>
                <c:pt idx="78">
                  <c:v>142.85188130169735</c:v>
                </c:pt>
                <c:pt idx="79">
                  <c:v>143.25787651657885</c:v>
                </c:pt>
                <c:pt idx="80">
                  <c:v>143.66542675554123</c:v>
                </c:pt>
                <c:pt idx="81">
                  <c:v>144.07453201858453</c:v>
                </c:pt>
                <c:pt idx="82">
                  <c:v>144.48519230570869</c:v>
                </c:pt>
                <c:pt idx="83">
                  <c:v>144.89740761691377</c:v>
                </c:pt>
                <c:pt idx="84">
                  <c:v>145.31117795219973</c:v>
                </c:pt>
                <c:pt idx="85">
                  <c:v>145.7265033115666</c:v>
                </c:pt>
                <c:pt idx="86">
                  <c:v>146.14338369501436</c:v>
                </c:pt>
                <c:pt idx="87">
                  <c:v>146.56181910254298</c:v>
                </c:pt>
                <c:pt idx="88">
                  <c:v>146.98180953415255</c:v>
                </c:pt>
                <c:pt idx="89">
                  <c:v>147.40335498984297</c:v>
                </c:pt>
                <c:pt idx="90">
                  <c:v>147.8264554696143</c:v>
                </c:pt>
                <c:pt idx="91">
                  <c:v>148.2511109734665</c:v>
                </c:pt>
                <c:pt idx="92">
                  <c:v>148.6773215013996</c:v>
                </c:pt>
                <c:pt idx="93">
                  <c:v>149.1050870534136</c:v>
                </c:pt>
                <c:pt idx="94">
                  <c:v>149.53440762950851</c:v>
                </c:pt>
                <c:pt idx="95">
                  <c:v>149.96528322968427</c:v>
                </c:pt>
                <c:pt idx="96">
                  <c:v>150.39771385394096</c:v>
                </c:pt>
                <c:pt idx="97">
                  <c:v>150.83169950227852</c:v>
                </c:pt>
                <c:pt idx="98">
                  <c:v>151.26724017469701</c:v>
                </c:pt>
                <c:pt idx="99">
                  <c:v>151.70433587119635</c:v>
                </c:pt>
                <c:pt idx="100">
                  <c:v>152.14298659177661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F82-416D-B7C6-B620AA427158}"/>
            </c:ext>
          </c:extLst>
        </c:ser>
        <c:ser>
          <c:idx val="7"/>
          <c:order val="7"/>
          <c:tx>
            <c:strRef>
              <c:f>'Werte Weg-Zeit-Diagramm'!$P$1</c:f>
              <c:strCache>
                <c:ptCount val="1"/>
                <c:pt idx="0">
                  <c:v>Lena</c:v>
                </c:pt>
              </c:strCache>
            </c:strRef>
          </c:tx>
          <c:spPr>
            <a:ln w="18000">
              <a:solidFill>
                <a:srgbClr val="AECF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Weg-Zeit-Diagramm'!$P$4:$P$104</c:f>
              <c:numCache>
                <c:formatCode>General</c:formatCode>
                <c:ptCount val="101"/>
                <c:pt idx="0">
                  <c:v>910.96478769658165</c:v>
                </c:pt>
                <c:pt idx="1">
                  <c:v>913.47842814647709</c:v>
                </c:pt>
                <c:pt idx="2">
                  <c:v>915.99206859637241</c:v>
                </c:pt>
                <c:pt idx="3">
                  <c:v>918.50570904626784</c:v>
                </c:pt>
                <c:pt idx="4">
                  <c:v>921.01934949616316</c:v>
                </c:pt>
                <c:pt idx="5">
                  <c:v>923.53298994605859</c:v>
                </c:pt>
                <c:pt idx="6">
                  <c:v>926.04663039595391</c:v>
                </c:pt>
                <c:pt idx="7">
                  <c:v>928.56027084584935</c:v>
                </c:pt>
                <c:pt idx="8">
                  <c:v>931.07391129574467</c:v>
                </c:pt>
                <c:pt idx="9">
                  <c:v>933.5875517456401</c:v>
                </c:pt>
                <c:pt idx="10">
                  <c:v>936.10119219553542</c:v>
                </c:pt>
                <c:pt idx="11">
                  <c:v>938.61483264543085</c:v>
                </c:pt>
                <c:pt idx="12">
                  <c:v>941.12847309532617</c:v>
                </c:pt>
                <c:pt idx="13">
                  <c:v>943.6421135452216</c:v>
                </c:pt>
                <c:pt idx="14">
                  <c:v>946.15575399511692</c:v>
                </c:pt>
                <c:pt idx="15">
                  <c:v>948.66939444501236</c:v>
                </c:pt>
                <c:pt idx="16">
                  <c:v>951.18303489490768</c:v>
                </c:pt>
                <c:pt idx="17">
                  <c:v>953.69667534480311</c:v>
                </c:pt>
                <c:pt idx="18">
                  <c:v>956.21031579469843</c:v>
                </c:pt>
                <c:pt idx="19">
                  <c:v>958.72395624459386</c:v>
                </c:pt>
                <c:pt idx="20">
                  <c:v>961.23759669448918</c:v>
                </c:pt>
                <c:pt idx="21">
                  <c:v>963.75123714438462</c:v>
                </c:pt>
                <c:pt idx="22">
                  <c:v>966.26487759427994</c:v>
                </c:pt>
                <c:pt idx="23">
                  <c:v>968.77851804417537</c:v>
                </c:pt>
                <c:pt idx="24">
                  <c:v>971.29215849407069</c:v>
                </c:pt>
                <c:pt idx="25">
                  <c:v>973.80579894396612</c:v>
                </c:pt>
                <c:pt idx="26">
                  <c:v>976.31943939386156</c:v>
                </c:pt>
                <c:pt idx="27">
                  <c:v>978.83307984375688</c:v>
                </c:pt>
                <c:pt idx="28">
                  <c:v>981.3467202936522</c:v>
                </c:pt>
                <c:pt idx="29">
                  <c:v>983.86036074354763</c:v>
                </c:pt>
                <c:pt idx="30">
                  <c:v>986.37400119344306</c:v>
                </c:pt>
                <c:pt idx="31">
                  <c:v>988.88764164333838</c:v>
                </c:pt>
                <c:pt idx="32">
                  <c:v>991.40128209323382</c:v>
                </c:pt>
                <c:pt idx="33">
                  <c:v>993.91492254312914</c:v>
                </c:pt>
                <c:pt idx="34">
                  <c:v>996.42856299302457</c:v>
                </c:pt>
                <c:pt idx="35">
                  <c:v>998.94220344291989</c:v>
                </c:pt>
                <c:pt idx="36">
                  <c:v>1001.4558438928153</c:v>
                </c:pt>
                <c:pt idx="37">
                  <c:v>1003.9694843427106</c:v>
                </c:pt>
                <c:pt idx="38">
                  <c:v>1006.4831247926061</c:v>
                </c:pt>
                <c:pt idx="39">
                  <c:v>1008.9967652425014</c:v>
                </c:pt>
                <c:pt idx="40">
                  <c:v>1011.5104056923968</c:v>
                </c:pt>
                <c:pt idx="41">
                  <c:v>1014.0240461422921</c:v>
                </c:pt>
                <c:pt idx="42">
                  <c:v>1016.5376865921876</c:v>
                </c:pt>
                <c:pt idx="43">
                  <c:v>1019.0513270420829</c:v>
                </c:pt>
                <c:pt idx="44">
                  <c:v>1021.5649674919783</c:v>
                </c:pt>
                <c:pt idx="45">
                  <c:v>1024.0786079418738</c:v>
                </c:pt>
                <c:pt idx="46">
                  <c:v>1026.5922483917691</c:v>
                </c:pt>
                <c:pt idx="47">
                  <c:v>1029.1058888416644</c:v>
                </c:pt>
                <c:pt idx="48">
                  <c:v>1031.6195292915597</c:v>
                </c:pt>
                <c:pt idx="49">
                  <c:v>1034.1331697414553</c:v>
                </c:pt>
                <c:pt idx="50">
                  <c:v>1036.6468101913506</c:v>
                </c:pt>
                <c:pt idx="51">
                  <c:v>1039.1604506412459</c:v>
                </c:pt>
                <c:pt idx="52">
                  <c:v>1041.6740910911412</c:v>
                </c:pt>
                <c:pt idx="53">
                  <c:v>1044.1877315410368</c:v>
                </c:pt>
                <c:pt idx="54">
                  <c:v>1046.7013719909321</c:v>
                </c:pt>
                <c:pt idx="55">
                  <c:v>1049.2150124408274</c:v>
                </c:pt>
                <c:pt idx="56">
                  <c:v>1051.728652890723</c:v>
                </c:pt>
                <c:pt idx="57">
                  <c:v>1054.2422933406183</c:v>
                </c:pt>
                <c:pt idx="58">
                  <c:v>1056.7559337905136</c:v>
                </c:pt>
                <c:pt idx="59">
                  <c:v>1059.2695742404089</c:v>
                </c:pt>
                <c:pt idx="60">
                  <c:v>1061.7832146903042</c:v>
                </c:pt>
                <c:pt idx="61">
                  <c:v>1064.2968551401998</c:v>
                </c:pt>
                <c:pt idx="62">
                  <c:v>1066.8104955900951</c:v>
                </c:pt>
                <c:pt idx="63">
                  <c:v>1069.3241360399904</c:v>
                </c:pt>
                <c:pt idx="64">
                  <c:v>1071.837776489886</c:v>
                </c:pt>
                <c:pt idx="65">
                  <c:v>1074.3514169397813</c:v>
                </c:pt>
                <c:pt idx="66">
                  <c:v>1076.8650573896766</c:v>
                </c:pt>
                <c:pt idx="67">
                  <c:v>1079.3786978395719</c:v>
                </c:pt>
                <c:pt idx="68">
                  <c:v>1081.8923382894675</c:v>
                </c:pt>
                <c:pt idx="69">
                  <c:v>1084.4059787393628</c:v>
                </c:pt>
                <c:pt idx="70">
                  <c:v>1086.9196191892581</c:v>
                </c:pt>
                <c:pt idx="71">
                  <c:v>1089.4332596391534</c:v>
                </c:pt>
                <c:pt idx="72">
                  <c:v>1091.946900089049</c:v>
                </c:pt>
                <c:pt idx="73">
                  <c:v>1094.4605405389443</c:v>
                </c:pt>
                <c:pt idx="74">
                  <c:v>1096.9741809888396</c:v>
                </c:pt>
                <c:pt idx="75">
                  <c:v>1099.487821438735</c:v>
                </c:pt>
                <c:pt idx="76">
                  <c:v>1102.0014618886305</c:v>
                </c:pt>
                <c:pt idx="77">
                  <c:v>1104.5151023385258</c:v>
                </c:pt>
                <c:pt idx="78">
                  <c:v>1107.0287427884211</c:v>
                </c:pt>
                <c:pt idx="79">
                  <c:v>1109.5423832383167</c:v>
                </c:pt>
                <c:pt idx="80">
                  <c:v>1112.056023688212</c:v>
                </c:pt>
                <c:pt idx="81">
                  <c:v>1114.5696641381073</c:v>
                </c:pt>
                <c:pt idx="82">
                  <c:v>1117.0833045880026</c:v>
                </c:pt>
                <c:pt idx="83">
                  <c:v>1119.596945037898</c:v>
                </c:pt>
                <c:pt idx="84">
                  <c:v>1122.1105854877935</c:v>
                </c:pt>
                <c:pt idx="85">
                  <c:v>1124.6242259376888</c:v>
                </c:pt>
                <c:pt idx="86">
                  <c:v>1127.1378663875842</c:v>
                </c:pt>
                <c:pt idx="87">
                  <c:v>1129.6515068374797</c:v>
                </c:pt>
                <c:pt idx="88">
                  <c:v>1132.165147287375</c:v>
                </c:pt>
                <c:pt idx="89">
                  <c:v>1134.6787877372703</c:v>
                </c:pt>
                <c:pt idx="90">
                  <c:v>1137.1924281871657</c:v>
                </c:pt>
                <c:pt idx="91">
                  <c:v>1139.7060686370612</c:v>
                </c:pt>
                <c:pt idx="92">
                  <c:v>1142.2197090869565</c:v>
                </c:pt>
                <c:pt idx="93">
                  <c:v>1144.7333495368518</c:v>
                </c:pt>
                <c:pt idx="94">
                  <c:v>1147.2469899867472</c:v>
                </c:pt>
                <c:pt idx="95">
                  <c:v>1149.7606304366427</c:v>
                </c:pt>
                <c:pt idx="96">
                  <c:v>1152.274270886538</c:v>
                </c:pt>
                <c:pt idx="97">
                  <c:v>1154.7879113364334</c:v>
                </c:pt>
                <c:pt idx="98">
                  <c:v>1157.3015517863287</c:v>
                </c:pt>
                <c:pt idx="99">
                  <c:v>1159.8151922362242</c:v>
                </c:pt>
                <c:pt idx="100">
                  <c:v>1162.3288326861195</c:v>
                </c:pt>
              </c:numCache>
            </c:numRef>
          </c:xVal>
          <c:yVal>
            <c:numRef>
              <c:f>'Werte Weg-Zeit-Diagramm'!$Q$4:$Q$104</c:f>
              <c:numCache>
                <c:formatCode>General</c:formatCode>
                <c:ptCount val="101"/>
                <c:pt idx="0">
                  <c:v>152.14298659177661</c:v>
                </c:pt>
                <c:pt idx="1">
                  <c:v>152.41910592221595</c:v>
                </c:pt>
                <c:pt idx="2">
                  <c:v>152.69746194305748</c:v>
                </c:pt>
                <c:pt idx="3">
                  <c:v>152.97805465430125</c:v>
                </c:pt>
                <c:pt idx="4">
                  <c:v>153.26088405594726</c:v>
                </c:pt>
                <c:pt idx="5">
                  <c:v>153.54595014799548</c:v>
                </c:pt>
                <c:pt idx="6">
                  <c:v>153.83325293044589</c:v>
                </c:pt>
                <c:pt idx="7">
                  <c:v>154.12279240329858</c:v>
                </c:pt>
                <c:pt idx="8">
                  <c:v>154.41456856655347</c:v>
                </c:pt>
                <c:pt idx="9">
                  <c:v>154.70858142021058</c:v>
                </c:pt>
                <c:pt idx="10">
                  <c:v>155.0048309642699</c:v>
                </c:pt>
                <c:pt idx="11">
                  <c:v>155.30331719873146</c:v>
                </c:pt>
                <c:pt idx="12">
                  <c:v>155.60404012359524</c:v>
                </c:pt>
                <c:pt idx="13">
                  <c:v>155.90699973886126</c:v>
                </c:pt>
                <c:pt idx="14">
                  <c:v>156.21219604452946</c:v>
                </c:pt>
                <c:pt idx="15">
                  <c:v>156.51962904059994</c:v>
                </c:pt>
                <c:pt idx="16">
                  <c:v>156.8292987270726</c:v>
                </c:pt>
                <c:pt idx="17">
                  <c:v>157.1412051039475</c:v>
                </c:pt>
                <c:pt idx="18">
                  <c:v>157.45534817122461</c:v>
                </c:pt>
                <c:pt idx="19">
                  <c:v>157.77172792890394</c:v>
                </c:pt>
                <c:pt idx="20">
                  <c:v>158.09034437698551</c:v>
                </c:pt>
                <c:pt idx="21">
                  <c:v>158.4111975154693</c:v>
                </c:pt>
                <c:pt idx="22">
                  <c:v>158.73428734435529</c:v>
                </c:pt>
                <c:pt idx="23">
                  <c:v>159.05961386364353</c:v>
                </c:pt>
                <c:pt idx="24">
                  <c:v>159.38717707333399</c:v>
                </c:pt>
                <c:pt idx="25">
                  <c:v>159.71697697342668</c:v>
                </c:pt>
                <c:pt idx="26">
                  <c:v>160.04901356392159</c:v>
                </c:pt>
                <c:pt idx="27">
                  <c:v>160.38328684481871</c:v>
                </c:pt>
                <c:pt idx="28">
                  <c:v>160.71979681611805</c:v>
                </c:pt>
                <c:pt idx="29">
                  <c:v>161.05854347781963</c:v>
                </c:pt>
                <c:pt idx="30">
                  <c:v>161.39952682992345</c:v>
                </c:pt>
                <c:pt idx="31">
                  <c:v>161.74274687242945</c:v>
                </c:pt>
                <c:pt idx="32">
                  <c:v>162.0882036053377</c:v>
                </c:pt>
                <c:pt idx="33">
                  <c:v>162.43589702864816</c:v>
                </c:pt>
                <c:pt idx="34">
                  <c:v>162.78582714236086</c:v>
                </c:pt>
                <c:pt idx="35">
                  <c:v>163.13799394647575</c:v>
                </c:pt>
                <c:pt idx="36">
                  <c:v>163.4923974409929</c:v>
                </c:pt>
                <c:pt idx="37">
                  <c:v>163.84903762591225</c:v>
                </c:pt>
                <c:pt idx="38">
                  <c:v>164.20791450123383</c:v>
                </c:pt>
                <c:pt idx="39">
                  <c:v>164.56902806695763</c:v>
                </c:pt>
                <c:pt idx="40">
                  <c:v>164.93237832308367</c:v>
                </c:pt>
                <c:pt idx="41">
                  <c:v>165.29796526961189</c:v>
                </c:pt>
                <c:pt idx="42">
                  <c:v>165.66578890654239</c:v>
                </c:pt>
                <c:pt idx="43">
                  <c:v>166.03584923387507</c:v>
                </c:pt>
                <c:pt idx="44">
                  <c:v>166.40814625160999</c:v>
                </c:pt>
                <c:pt idx="45">
                  <c:v>166.78267995974716</c:v>
                </c:pt>
                <c:pt idx="46">
                  <c:v>167.15945035828651</c:v>
                </c:pt>
                <c:pt idx="47">
                  <c:v>167.53845744722807</c:v>
                </c:pt>
                <c:pt idx="48">
                  <c:v>167.91970122657187</c:v>
                </c:pt>
                <c:pt idx="49">
                  <c:v>168.30318169631795</c:v>
                </c:pt>
                <c:pt idx="50">
                  <c:v>168.68889885646618</c:v>
                </c:pt>
                <c:pt idx="51">
                  <c:v>169.07685270701666</c:v>
                </c:pt>
                <c:pt idx="52">
                  <c:v>169.46704324796934</c:v>
                </c:pt>
                <c:pt idx="53">
                  <c:v>169.8594704793243</c:v>
                </c:pt>
                <c:pt idx="54">
                  <c:v>170.25413440108144</c:v>
                </c:pt>
                <c:pt idx="55">
                  <c:v>170.6510350132408</c:v>
                </c:pt>
                <c:pt idx="56">
                  <c:v>171.05017231580243</c:v>
                </c:pt>
                <c:pt idx="57">
                  <c:v>171.45154630876624</c:v>
                </c:pt>
                <c:pt idx="58">
                  <c:v>171.85515699213227</c:v>
                </c:pt>
                <c:pt idx="59">
                  <c:v>172.26100436590053</c:v>
                </c:pt>
                <c:pt idx="60">
                  <c:v>172.66908843007101</c:v>
                </c:pt>
                <c:pt idx="61">
                  <c:v>173.07940918464374</c:v>
                </c:pt>
                <c:pt idx="62">
                  <c:v>173.49196662961867</c:v>
                </c:pt>
                <c:pt idx="63">
                  <c:v>173.90676076499582</c:v>
                </c:pt>
                <c:pt idx="64">
                  <c:v>174.32379159077522</c:v>
                </c:pt>
                <c:pt idx="65">
                  <c:v>174.74305910695682</c:v>
                </c:pt>
                <c:pt idx="66">
                  <c:v>175.16456331354064</c:v>
                </c:pt>
                <c:pt idx="67">
                  <c:v>175.58830421052667</c:v>
                </c:pt>
                <c:pt idx="68">
                  <c:v>176.01428179791498</c:v>
                </c:pt>
                <c:pt idx="69">
                  <c:v>176.44249607570546</c:v>
                </c:pt>
                <c:pt idx="70">
                  <c:v>176.87294704389817</c:v>
                </c:pt>
                <c:pt idx="71">
                  <c:v>177.30563470249311</c:v>
                </c:pt>
                <c:pt idx="72">
                  <c:v>177.74055905149029</c:v>
                </c:pt>
                <c:pt idx="73">
                  <c:v>178.17772009088966</c:v>
                </c:pt>
                <c:pt idx="74">
                  <c:v>178.61711782069128</c:v>
                </c:pt>
                <c:pt idx="75">
                  <c:v>179.0587522408951</c:v>
                </c:pt>
                <c:pt idx="76">
                  <c:v>179.5026233515012</c:v>
                </c:pt>
                <c:pt idx="77">
                  <c:v>179.94873115250945</c:v>
                </c:pt>
                <c:pt idx="78">
                  <c:v>180.39707564391995</c:v>
                </c:pt>
                <c:pt idx="79">
                  <c:v>180.84765682573271</c:v>
                </c:pt>
                <c:pt idx="80">
                  <c:v>181.30047469794764</c:v>
                </c:pt>
                <c:pt idx="81">
                  <c:v>181.7555292605648</c:v>
                </c:pt>
                <c:pt idx="82">
                  <c:v>182.21282051358418</c:v>
                </c:pt>
                <c:pt idx="83">
                  <c:v>182.6723484570058</c:v>
                </c:pt>
                <c:pt idx="84">
                  <c:v>183.13411309082966</c:v>
                </c:pt>
                <c:pt idx="85">
                  <c:v>183.59811441505573</c:v>
                </c:pt>
                <c:pt idx="86">
                  <c:v>184.06435242968399</c:v>
                </c:pt>
                <c:pt idx="87">
                  <c:v>184.53282713471455</c:v>
                </c:pt>
                <c:pt idx="88">
                  <c:v>185.00353853014727</c:v>
                </c:pt>
                <c:pt idx="89">
                  <c:v>185.4764866159822</c:v>
                </c:pt>
                <c:pt idx="90">
                  <c:v>185.9516713922194</c:v>
                </c:pt>
                <c:pt idx="91">
                  <c:v>186.42909285885881</c:v>
                </c:pt>
                <c:pt idx="92">
                  <c:v>186.90875101590044</c:v>
                </c:pt>
                <c:pt idx="93">
                  <c:v>187.39064586334428</c:v>
                </c:pt>
                <c:pt idx="94">
                  <c:v>187.87477740119033</c:v>
                </c:pt>
                <c:pt idx="95">
                  <c:v>188.36114562943868</c:v>
                </c:pt>
                <c:pt idx="96">
                  <c:v>188.84975054808916</c:v>
                </c:pt>
                <c:pt idx="97">
                  <c:v>189.34059215714188</c:v>
                </c:pt>
                <c:pt idx="98">
                  <c:v>189.83367045659685</c:v>
                </c:pt>
                <c:pt idx="99">
                  <c:v>190.32898544645406</c:v>
                </c:pt>
                <c:pt idx="100">
                  <c:v>190.82653712671348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F82-416D-B7C6-B620AA427158}"/>
            </c:ext>
          </c:extLst>
        </c:ser>
        <c:ser>
          <c:idx val="8"/>
          <c:order val="8"/>
          <c:tx>
            <c:strRef>
              <c:f>'Werte Weg-Zeit-Diagramm'!$R$1</c:f>
              <c:strCache>
                <c:ptCount val="1"/>
                <c:pt idx="0">
                  <c:v>Andreas</c:v>
                </c:pt>
              </c:strCache>
            </c:strRef>
          </c:tx>
          <c:spPr>
            <a:ln w="18000">
              <a:solidFill>
                <a:srgbClr val="4B1F6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Weg-Zeit-Diagramm'!$R$4:$R$104</c:f>
              <c:numCache>
                <c:formatCode>General</c:formatCode>
                <c:ptCount val="101"/>
                <c:pt idx="0">
                  <c:v>1162.3288326861195</c:v>
                </c:pt>
                <c:pt idx="1">
                  <c:v>1165.7055443592583</c:v>
                </c:pt>
                <c:pt idx="2">
                  <c:v>1169.0822560323973</c:v>
                </c:pt>
                <c:pt idx="3">
                  <c:v>1172.458967705536</c:v>
                </c:pt>
                <c:pt idx="4">
                  <c:v>1175.8356793786747</c:v>
                </c:pt>
                <c:pt idx="5">
                  <c:v>1179.2123910518135</c:v>
                </c:pt>
                <c:pt idx="6">
                  <c:v>1182.5891027249525</c:v>
                </c:pt>
                <c:pt idx="7">
                  <c:v>1185.9658143980912</c:v>
                </c:pt>
                <c:pt idx="8">
                  <c:v>1189.3425260712299</c:v>
                </c:pt>
                <c:pt idx="9">
                  <c:v>1192.7192377443689</c:v>
                </c:pt>
                <c:pt idx="10">
                  <c:v>1196.0959494175077</c:v>
                </c:pt>
                <c:pt idx="11">
                  <c:v>1199.4726610906464</c:v>
                </c:pt>
                <c:pt idx="12">
                  <c:v>1202.8493727637851</c:v>
                </c:pt>
                <c:pt idx="13">
                  <c:v>1206.2260844369241</c:v>
                </c:pt>
                <c:pt idx="14">
                  <c:v>1209.6027961100629</c:v>
                </c:pt>
                <c:pt idx="15">
                  <c:v>1212.9795077832016</c:v>
                </c:pt>
                <c:pt idx="16">
                  <c:v>1216.3562194563406</c:v>
                </c:pt>
                <c:pt idx="17">
                  <c:v>1219.7329311294793</c:v>
                </c:pt>
                <c:pt idx="18">
                  <c:v>1223.1096428026181</c:v>
                </c:pt>
                <c:pt idx="19">
                  <c:v>1226.4863544757568</c:v>
                </c:pt>
                <c:pt idx="20">
                  <c:v>1229.8630661488958</c:v>
                </c:pt>
                <c:pt idx="21">
                  <c:v>1233.2397778220345</c:v>
                </c:pt>
                <c:pt idx="22">
                  <c:v>1236.6164894951733</c:v>
                </c:pt>
                <c:pt idx="23">
                  <c:v>1239.9932011683122</c:v>
                </c:pt>
                <c:pt idx="24">
                  <c:v>1243.369912841451</c:v>
                </c:pt>
                <c:pt idx="25">
                  <c:v>1246.7466245145897</c:v>
                </c:pt>
                <c:pt idx="26">
                  <c:v>1250.1233361877285</c:v>
                </c:pt>
                <c:pt idx="27">
                  <c:v>1253.5000478608674</c:v>
                </c:pt>
                <c:pt idx="28">
                  <c:v>1256.8767595340062</c:v>
                </c:pt>
                <c:pt idx="29">
                  <c:v>1260.2534712071449</c:v>
                </c:pt>
                <c:pt idx="30">
                  <c:v>1263.6301828802839</c:v>
                </c:pt>
                <c:pt idx="31">
                  <c:v>1267.0068945534226</c:v>
                </c:pt>
                <c:pt idx="32">
                  <c:v>1270.3836062265614</c:v>
                </c:pt>
                <c:pt idx="33">
                  <c:v>1273.7603178997001</c:v>
                </c:pt>
                <c:pt idx="34">
                  <c:v>1277.1370295728391</c:v>
                </c:pt>
                <c:pt idx="35">
                  <c:v>1280.5137412459778</c:v>
                </c:pt>
                <c:pt idx="36">
                  <c:v>1283.8904529191166</c:v>
                </c:pt>
                <c:pt idx="37">
                  <c:v>1287.2671645922555</c:v>
                </c:pt>
                <c:pt idx="38">
                  <c:v>1290.6438762653943</c:v>
                </c:pt>
                <c:pt idx="39">
                  <c:v>1294.020587938533</c:v>
                </c:pt>
                <c:pt idx="40">
                  <c:v>1297.3972996116718</c:v>
                </c:pt>
                <c:pt idx="41">
                  <c:v>1300.7740112848107</c:v>
                </c:pt>
                <c:pt idx="42">
                  <c:v>1304.1507229579495</c:v>
                </c:pt>
                <c:pt idx="43">
                  <c:v>1307.5274346310882</c:v>
                </c:pt>
                <c:pt idx="44">
                  <c:v>1310.9041463042272</c:v>
                </c:pt>
                <c:pt idx="45">
                  <c:v>1314.2808579773659</c:v>
                </c:pt>
                <c:pt idx="46">
                  <c:v>1317.6575696505047</c:v>
                </c:pt>
                <c:pt idx="47">
                  <c:v>1321.0342813236434</c:v>
                </c:pt>
                <c:pt idx="48">
                  <c:v>1324.4109929967824</c:v>
                </c:pt>
                <c:pt idx="49">
                  <c:v>1327.7877046699211</c:v>
                </c:pt>
                <c:pt idx="50">
                  <c:v>1331.1644163430599</c:v>
                </c:pt>
                <c:pt idx="51">
                  <c:v>1334.5411280161989</c:v>
                </c:pt>
                <c:pt idx="52">
                  <c:v>1337.9178396893376</c:v>
                </c:pt>
                <c:pt idx="53">
                  <c:v>1341.2945513624763</c:v>
                </c:pt>
                <c:pt idx="54">
                  <c:v>1344.6712630356151</c:v>
                </c:pt>
                <c:pt idx="55">
                  <c:v>1348.0479747087541</c:v>
                </c:pt>
                <c:pt idx="56">
                  <c:v>1351.4246863818928</c:v>
                </c:pt>
                <c:pt idx="57">
                  <c:v>1354.8013980550315</c:v>
                </c:pt>
                <c:pt idx="58">
                  <c:v>1358.1781097281705</c:v>
                </c:pt>
                <c:pt idx="59">
                  <c:v>1361.5548214013093</c:v>
                </c:pt>
                <c:pt idx="60">
                  <c:v>1364.931533074448</c:v>
                </c:pt>
                <c:pt idx="61">
                  <c:v>1368.3082447475867</c:v>
                </c:pt>
                <c:pt idx="62">
                  <c:v>1371.6849564207257</c:v>
                </c:pt>
                <c:pt idx="63">
                  <c:v>1375.0616680938645</c:v>
                </c:pt>
                <c:pt idx="64">
                  <c:v>1378.4383797670032</c:v>
                </c:pt>
                <c:pt idx="65">
                  <c:v>1381.8150914401422</c:v>
                </c:pt>
                <c:pt idx="66">
                  <c:v>1385.1918031132809</c:v>
                </c:pt>
                <c:pt idx="67">
                  <c:v>1388.5685147864197</c:v>
                </c:pt>
                <c:pt idx="68">
                  <c:v>1391.9452264595584</c:v>
                </c:pt>
                <c:pt idx="69">
                  <c:v>1395.3219381326974</c:v>
                </c:pt>
                <c:pt idx="70">
                  <c:v>1398.6986498058361</c:v>
                </c:pt>
                <c:pt idx="71">
                  <c:v>1402.0753614789749</c:v>
                </c:pt>
                <c:pt idx="72">
                  <c:v>1405.4520731521138</c:v>
                </c:pt>
                <c:pt idx="73">
                  <c:v>1408.8287848252526</c:v>
                </c:pt>
                <c:pt idx="74">
                  <c:v>1412.2054964983913</c:v>
                </c:pt>
                <c:pt idx="75">
                  <c:v>1415.5822081715301</c:v>
                </c:pt>
                <c:pt idx="76">
                  <c:v>1418.958919844669</c:v>
                </c:pt>
                <c:pt idx="77">
                  <c:v>1422.3356315178078</c:v>
                </c:pt>
                <c:pt idx="78">
                  <c:v>1425.7123431909465</c:v>
                </c:pt>
                <c:pt idx="79">
                  <c:v>1429.0890548640855</c:v>
                </c:pt>
                <c:pt idx="80">
                  <c:v>1432.4657665372242</c:v>
                </c:pt>
                <c:pt idx="81">
                  <c:v>1435.842478210363</c:v>
                </c:pt>
                <c:pt idx="82">
                  <c:v>1439.2191898835017</c:v>
                </c:pt>
                <c:pt idx="83">
                  <c:v>1442.5959015566405</c:v>
                </c:pt>
                <c:pt idx="84">
                  <c:v>1445.9726132297794</c:v>
                </c:pt>
                <c:pt idx="85">
                  <c:v>1449.3493249029182</c:v>
                </c:pt>
                <c:pt idx="86">
                  <c:v>1452.7260365760571</c:v>
                </c:pt>
                <c:pt idx="87">
                  <c:v>1456.1027482491959</c:v>
                </c:pt>
                <c:pt idx="88">
                  <c:v>1459.4794599223346</c:v>
                </c:pt>
                <c:pt idx="89">
                  <c:v>1462.8561715954734</c:v>
                </c:pt>
                <c:pt idx="90">
                  <c:v>1466.2328832686123</c:v>
                </c:pt>
                <c:pt idx="91">
                  <c:v>1469.6095949417511</c:v>
                </c:pt>
                <c:pt idx="92">
                  <c:v>1472.9863066148898</c:v>
                </c:pt>
                <c:pt idx="93">
                  <c:v>1476.3630182880288</c:v>
                </c:pt>
                <c:pt idx="94">
                  <c:v>1479.7397299611675</c:v>
                </c:pt>
                <c:pt idx="95">
                  <c:v>1483.1164416343063</c:v>
                </c:pt>
                <c:pt idx="96">
                  <c:v>1486.493153307445</c:v>
                </c:pt>
                <c:pt idx="97">
                  <c:v>1489.8698649805838</c:v>
                </c:pt>
                <c:pt idx="98">
                  <c:v>1493.2465766537227</c:v>
                </c:pt>
                <c:pt idx="99">
                  <c:v>1496.6232883268615</c:v>
                </c:pt>
                <c:pt idx="100">
                  <c:v>1500.0000000000005</c:v>
                </c:pt>
              </c:numCache>
            </c:numRef>
          </c:xVal>
          <c:yVal>
            <c:numRef>
              <c:f>'Werte Weg-Zeit-Diagramm'!$S$4:$S$104</c:f>
              <c:numCache>
                <c:formatCode>General</c:formatCode>
                <c:ptCount val="101"/>
                <c:pt idx="0">
                  <c:v>190.82653712671348</c:v>
                </c:pt>
                <c:pt idx="1">
                  <c:v>191.19343383477548</c:v>
                </c:pt>
                <c:pt idx="2">
                  <c:v>191.56337571072669</c:v>
                </c:pt>
                <c:pt idx="3">
                  <c:v>191.936362754567</c:v>
                </c:pt>
                <c:pt idx="4">
                  <c:v>192.31239496629647</c:v>
                </c:pt>
                <c:pt idx="5">
                  <c:v>192.69147234591512</c:v>
                </c:pt>
                <c:pt idx="6">
                  <c:v>193.07359489342292</c:v>
                </c:pt>
                <c:pt idx="7">
                  <c:v>193.45876260881985</c:v>
                </c:pt>
                <c:pt idx="8">
                  <c:v>193.84697549210594</c:v>
                </c:pt>
                <c:pt idx="9">
                  <c:v>194.23823354328124</c:v>
                </c:pt>
                <c:pt idx="10">
                  <c:v>194.63253676234564</c:v>
                </c:pt>
                <c:pt idx="11">
                  <c:v>195.02988514929919</c:v>
                </c:pt>
                <c:pt idx="12">
                  <c:v>195.4302787041419</c:v>
                </c:pt>
                <c:pt idx="13">
                  <c:v>195.83371742687382</c:v>
                </c:pt>
                <c:pt idx="14">
                  <c:v>196.24020131749484</c:v>
                </c:pt>
                <c:pt idx="15">
                  <c:v>196.64973037600501</c:v>
                </c:pt>
                <c:pt idx="16">
                  <c:v>197.06230460240437</c:v>
                </c:pt>
                <c:pt idx="17">
                  <c:v>197.47792399669288</c:v>
                </c:pt>
                <c:pt idx="18">
                  <c:v>197.89658855887052</c:v>
                </c:pt>
                <c:pt idx="19">
                  <c:v>198.31829828893731</c:v>
                </c:pt>
                <c:pt idx="20">
                  <c:v>198.74305318689329</c:v>
                </c:pt>
                <c:pt idx="21">
                  <c:v>199.17085325273842</c:v>
                </c:pt>
                <c:pt idx="22">
                  <c:v>199.60169848647269</c:v>
                </c:pt>
                <c:pt idx="23">
                  <c:v>200.03558888809613</c:v>
                </c:pt>
                <c:pt idx="24">
                  <c:v>200.4725244576087</c:v>
                </c:pt>
                <c:pt idx="25">
                  <c:v>200.91250519501045</c:v>
                </c:pt>
                <c:pt idx="26">
                  <c:v>201.35553110030133</c:v>
                </c:pt>
                <c:pt idx="27">
                  <c:v>201.8016021734814</c:v>
                </c:pt>
                <c:pt idx="28">
                  <c:v>202.25071841455059</c:v>
                </c:pt>
                <c:pt idx="29">
                  <c:v>202.70287982350894</c:v>
                </c:pt>
                <c:pt idx="30">
                  <c:v>203.1580864003565</c:v>
                </c:pt>
                <c:pt idx="31">
                  <c:v>203.61633814509315</c:v>
                </c:pt>
                <c:pt idx="32">
                  <c:v>204.07763505771896</c:v>
                </c:pt>
                <c:pt idx="33">
                  <c:v>204.54197713823393</c:v>
                </c:pt>
                <c:pt idx="34">
                  <c:v>205.00936438663808</c:v>
                </c:pt>
                <c:pt idx="35">
                  <c:v>205.47979680293139</c:v>
                </c:pt>
                <c:pt idx="36">
                  <c:v>205.95327438711382</c:v>
                </c:pt>
                <c:pt idx="37">
                  <c:v>206.42979713918544</c:v>
                </c:pt>
                <c:pt idx="38">
                  <c:v>206.90936505914618</c:v>
                </c:pt>
                <c:pt idx="39">
                  <c:v>207.39197814699608</c:v>
                </c:pt>
                <c:pt idx="40">
                  <c:v>207.87763640273516</c:v>
                </c:pt>
                <c:pt idx="41">
                  <c:v>208.3663398263634</c:v>
                </c:pt>
                <c:pt idx="42">
                  <c:v>208.85808841788077</c:v>
                </c:pt>
                <c:pt idx="43">
                  <c:v>209.35288217728728</c:v>
                </c:pt>
                <c:pt idx="44">
                  <c:v>209.85072110458299</c:v>
                </c:pt>
                <c:pt idx="45">
                  <c:v>210.35160519976782</c:v>
                </c:pt>
                <c:pt idx="46">
                  <c:v>210.8555344628418</c:v>
                </c:pt>
                <c:pt idx="47">
                  <c:v>211.36250889380494</c:v>
                </c:pt>
                <c:pt idx="48">
                  <c:v>211.8725284926573</c:v>
                </c:pt>
                <c:pt idx="49">
                  <c:v>212.38559325939875</c:v>
                </c:pt>
                <c:pt idx="50">
                  <c:v>212.90170319402935</c:v>
                </c:pt>
                <c:pt idx="51">
                  <c:v>213.42085829654914</c:v>
                </c:pt>
                <c:pt idx="52">
                  <c:v>213.94305856695806</c:v>
                </c:pt>
                <c:pt idx="53">
                  <c:v>214.46830400525613</c:v>
                </c:pt>
                <c:pt idx="54">
                  <c:v>214.99659461144336</c:v>
                </c:pt>
                <c:pt idx="55">
                  <c:v>215.5279303855198</c:v>
                </c:pt>
                <c:pt idx="56">
                  <c:v>216.06231132748533</c:v>
                </c:pt>
                <c:pt idx="57">
                  <c:v>216.59973743734002</c:v>
                </c:pt>
                <c:pt idx="58">
                  <c:v>217.1402087150839</c:v>
                </c:pt>
                <c:pt idx="59">
                  <c:v>217.6837251607169</c:v>
                </c:pt>
                <c:pt idx="60">
                  <c:v>218.23028677423906</c:v>
                </c:pt>
                <c:pt idx="61">
                  <c:v>218.77989355565037</c:v>
                </c:pt>
                <c:pt idx="62">
                  <c:v>219.33254550495087</c:v>
                </c:pt>
                <c:pt idx="63">
                  <c:v>219.88824262214052</c:v>
                </c:pt>
                <c:pt idx="64">
                  <c:v>220.4469849072193</c:v>
                </c:pt>
                <c:pt idx="65">
                  <c:v>221.00877236018727</c:v>
                </c:pt>
                <c:pt idx="66">
                  <c:v>221.57360498104435</c:v>
                </c:pt>
                <c:pt idx="67">
                  <c:v>222.1414827697906</c:v>
                </c:pt>
                <c:pt idx="68">
                  <c:v>222.712405726426</c:v>
                </c:pt>
                <c:pt idx="69">
                  <c:v>223.28637385095058</c:v>
                </c:pt>
                <c:pt idx="70">
                  <c:v>223.86338714336429</c:v>
                </c:pt>
                <c:pt idx="71">
                  <c:v>224.44344560366716</c:v>
                </c:pt>
                <c:pt idx="72">
                  <c:v>225.02654923185921</c:v>
                </c:pt>
                <c:pt idx="73">
                  <c:v>225.61269802794038</c:v>
                </c:pt>
                <c:pt idx="74">
                  <c:v>226.20189199191071</c:v>
                </c:pt>
                <c:pt idx="75">
                  <c:v>226.7941311237702</c:v>
                </c:pt>
                <c:pt idx="76">
                  <c:v>227.38941542351887</c:v>
                </c:pt>
                <c:pt idx="77">
                  <c:v>227.98774489115669</c:v>
                </c:pt>
                <c:pt idx="78">
                  <c:v>228.58911952668365</c:v>
                </c:pt>
                <c:pt idx="79">
                  <c:v>229.19353933009978</c:v>
                </c:pt>
                <c:pt idx="80">
                  <c:v>229.80100430140504</c:v>
                </c:pt>
                <c:pt idx="81">
                  <c:v>230.41151444059943</c:v>
                </c:pt>
                <c:pt idx="82">
                  <c:v>231.02506974768301</c:v>
                </c:pt>
                <c:pt idx="83">
                  <c:v>231.64167022265576</c:v>
                </c:pt>
                <c:pt idx="84">
                  <c:v>232.26131586551767</c:v>
                </c:pt>
                <c:pt idx="85">
                  <c:v>232.88400667626871</c:v>
                </c:pt>
                <c:pt idx="86">
                  <c:v>233.50974265490893</c:v>
                </c:pt>
                <c:pt idx="87">
                  <c:v>234.13852380143828</c:v>
                </c:pt>
                <c:pt idx="88">
                  <c:v>234.77035011585679</c:v>
                </c:pt>
                <c:pt idx="89">
                  <c:v>235.40522159816442</c:v>
                </c:pt>
                <c:pt idx="90">
                  <c:v>236.04313824836129</c:v>
                </c:pt>
                <c:pt idx="91">
                  <c:v>236.68410006644726</c:v>
                </c:pt>
                <c:pt idx="92">
                  <c:v>237.32810705242235</c:v>
                </c:pt>
                <c:pt idx="93">
                  <c:v>237.97515920628669</c:v>
                </c:pt>
                <c:pt idx="94">
                  <c:v>238.62525652804013</c:v>
                </c:pt>
                <c:pt idx="95">
                  <c:v>239.27839901768272</c:v>
                </c:pt>
                <c:pt idx="96">
                  <c:v>239.93458667521446</c:v>
                </c:pt>
                <c:pt idx="97">
                  <c:v>240.59381950063533</c:v>
                </c:pt>
                <c:pt idx="98">
                  <c:v>241.25609749394545</c:v>
                </c:pt>
                <c:pt idx="99">
                  <c:v>241.92142065514463</c:v>
                </c:pt>
                <c:pt idx="100">
                  <c:v>242.58978898423305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F82-416D-B7C6-B620AA427158}"/>
            </c:ext>
          </c:extLst>
        </c:ser>
        <c:ser>
          <c:idx val="9"/>
          <c:order val="9"/>
          <c:tx>
            <c:strRef>
              <c:f>'Werte Weg-Zeit-Diagramm'!$T$1</c:f>
              <c:strCache>
                <c:ptCount val="1"/>
                <c:pt idx="0">
                  <c:v>Ø</c:v>
                </c:pt>
              </c:strCache>
            </c:strRef>
          </c:tx>
          <c:spPr>
            <a:ln w="7200">
              <a:solidFill>
                <a:srgbClr val="00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'Werte Weg-Zeit-Diagramm'!$T$3:$T$4</c:f>
              <c:numCache>
                <c:formatCode>General</c:formatCode>
                <c:ptCount val="2"/>
                <c:pt idx="0">
                  <c:v>0</c:v>
                </c:pt>
                <c:pt idx="1">
                  <c:v>1500.0000000000005</c:v>
                </c:pt>
              </c:numCache>
            </c:numRef>
          </c:xVal>
          <c:yVal>
            <c:numRef>
              <c:f>'Werte Weg-Zeit-Diagramm'!$U$3:$U$4</c:f>
              <c:numCache>
                <c:formatCode>General</c:formatCode>
                <c:ptCount val="2"/>
                <c:pt idx="0">
                  <c:v>0</c:v>
                </c:pt>
                <c:pt idx="1">
                  <c:v>242.58978898423305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F82-416D-B7C6-B620AA427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449659"/>
        <c:axId val="60917234"/>
      </c:scatterChart>
      <c:valAx>
        <c:axId val="70449659"/>
        <c:scaling>
          <c:orientation val="minMax"/>
          <c:max val="1500"/>
          <c:min val="0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zurückgelegte Strecke in 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60917234"/>
        <c:crosses val="autoZero"/>
        <c:crossBetween val="midCat"/>
        <c:majorUnit val="400"/>
        <c:minorUnit val="50"/>
      </c:valAx>
      <c:valAx>
        <c:axId val="609172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minorGridlines>
          <c:spPr>
            <a:ln w="0">
              <a:solidFill>
                <a:srgbClr val="DDDDDD"/>
              </a:solidFill>
            </a:ln>
          </c:spPr>
        </c:minorGridlines>
        <c:title>
          <c:tx>
            <c:rich>
              <a:bodyPr rot="-540000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verstrichene Zeit in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70449659"/>
        <c:crosses val="autoZero"/>
        <c:crossBetween val="midCat"/>
        <c:majorUnit val="60"/>
        <c:minorUnit val="10"/>
      </c:valAx>
      <c:spPr>
        <a:noFill/>
        <a:ln w="0"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80218640280880904"/>
          <c:y val="0.17072854550168501"/>
          <c:w val="0.178350556597375"/>
          <c:h val="0.65849863866199898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Arial"/>
            </a:defRPr>
          </a:pPr>
          <a:endParaRPr lang="de-DE"/>
        </a:p>
      </c:txPr>
    </c:legend>
    <c:plotVisOnly val="1"/>
    <c:dispBlanksAs val="span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 /><Relationship Id="rId2" Type="http://schemas.microsoft.com/office/2007/relationships/hdphoto" Target="../media/hdphoto1.wdp" /><Relationship Id="rId1" Type="http://schemas.openxmlformats.org/officeDocument/2006/relationships/image" Target="../media/image1.png" /><Relationship Id="rId4" Type="http://schemas.openxmlformats.org/officeDocument/2006/relationships/chart" Target="../charts/chart1.xml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 /><Relationship Id="rId2" Type="http://schemas.microsoft.com/office/2007/relationships/hdphoto" Target="../media/hdphoto2.wdp" /><Relationship Id="rId1" Type="http://schemas.openxmlformats.org/officeDocument/2006/relationships/image" Target="../media/image3.png" /><Relationship Id="rId5" Type="http://schemas.openxmlformats.org/officeDocument/2006/relationships/chart" Target="../charts/chart3.xml" /><Relationship Id="rId4" Type="http://schemas.openxmlformats.org/officeDocument/2006/relationships/chart" Target="../charts/chart2.xml" 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 /><Relationship Id="rId2" Type="http://schemas.microsoft.com/office/2007/relationships/hdphoto" Target="../media/hdphoto2.wdp" /><Relationship Id="rId1" Type="http://schemas.openxmlformats.org/officeDocument/2006/relationships/image" Target="../media/image3.png" 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 /><Relationship Id="rId2" Type="http://schemas.microsoft.com/office/2007/relationships/hdphoto" Target="../media/hdphoto2.wdp" /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806820</xdr:colOff>
      <xdr:row>0</xdr:row>
      <xdr:rowOff>43901</xdr:rowOff>
    </xdr:from>
    <xdr:to>
      <xdr:col>15</xdr:col>
      <xdr:colOff>117720</xdr:colOff>
      <xdr:row>0</xdr:row>
      <xdr:rowOff>668179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79563" y="43901"/>
          <a:ext cx="1248557" cy="62427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36000</xdr:colOff>
      <xdr:row>0</xdr:row>
      <xdr:rowOff>36000</xdr:rowOff>
    </xdr:from>
    <xdr:to>
      <xdr:col>0</xdr:col>
      <xdr:colOff>677880</xdr:colOff>
      <xdr:row>0</xdr:row>
      <xdr:rowOff>677880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6000" y="36000"/>
          <a:ext cx="641880" cy="64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</xdr:colOff>
      <xdr:row>13</xdr:row>
      <xdr:rowOff>2520</xdr:rowOff>
    </xdr:from>
    <xdr:to>
      <xdr:col>15</xdr:col>
      <xdr:colOff>147240</xdr:colOff>
      <xdr:row>28</xdr:row>
      <xdr:rowOff>144361</xdr:rowOff>
    </xdr:to>
    <xdr:graphicFrame macro="">
      <xdr:nvGraphicFramePr>
        <xdr:cNvPr id="4" name="Diagram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5788</xdr:colOff>
      <xdr:row>0</xdr:row>
      <xdr:rowOff>20520</xdr:rowOff>
    </xdr:from>
    <xdr:to>
      <xdr:col>6</xdr:col>
      <xdr:colOff>770732</xdr:colOff>
      <xdr:row>0</xdr:row>
      <xdr:rowOff>660600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66356" y="20520"/>
          <a:ext cx="1280160" cy="640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36000</xdr:colOff>
      <xdr:row>0</xdr:row>
      <xdr:rowOff>36000</xdr:rowOff>
    </xdr:from>
    <xdr:to>
      <xdr:col>0</xdr:col>
      <xdr:colOff>677880</xdr:colOff>
      <xdr:row>0</xdr:row>
      <xdr:rowOff>677880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6000" y="36000"/>
          <a:ext cx="641880" cy="64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223200</xdr:colOff>
      <xdr:row>0</xdr:row>
      <xdr:rowOff>360</xdr:rowOff>
    </xdr:from>
    <xdr:to>
      <xdr:col>12</xdr:col>
      <xdr:colOff>786240</xdr:colOff>
      <xdr:row>21</xdr:row>
      <xdr:rowOff>348120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360</xdr:colOff>
      <xdr:row>22</xdr:row>
      <xdr:rowOff>9360</xdr:rowOff>
    </xdr:from>
    <xdr:to>
      <xdr:col>12</xdr:col>
      <xdr:colOff>808920</xdr:colOff>
      <xdr:row>37</xdr:row>
      <xdr:rowOff>115560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84960</xdr:colOff>
      <xdr:row>0</xdr:row>
      <xdr:rowOff>36000</xdr:rowOff>
    </xdr:from>
    <xdr:to>
      <xdr:col>3</xdr:col>
      <xdr:colOff>1365120</xdr:colOff>
      <xdr:row>0</xdr:row>
      <xdr:rowOff>676080</xdr:rowOff>
    </xdr:to>
    <xdr:pic>
      <xdr:nvPicPr>
        <xdr:cNvPr id="7" name="Bild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06437" y="36000"/>
          <a:ext cx="1280160" cy="640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36000</xdr:colOff>
      <xdr:row>0</xdr:row>
      <xdr:rowOff>36000</xdr:rowOff>
    </xdr:from>
    <xdr:to>
      <xdr:col>0</xdr:col>
      <xdr:colOff>677880</xdr:colOff>
      <xdr:row>0</xdr:row>
      <xdr:rowOff>677880</xdr:rowOff>
    </xdr:to>
    <xdr:pic>
      <xdr:nvPicPr>
        <xdr:cNvPr id="8" name="Grafik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6000" y="36000"/>
          <a:ext cx="641880" cy="641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247083</xdr:colOff>
      <xdr:row>0</xdr:row>
      <xdr:rowOff>33480</xdr:rowOff>
    </xdr:from>
    <xdr:to>
      <xdr:col>4</xdr:col>
      <xdr:colOff>925436</xdr:colOff>
      <xdr:row>0</xdr:row>
      <xdr:rowOff>673560</xdr:rowOff>
    </xdr:to>
    <xdr:pic>
      <xdr:nvPicPr>
        <xdr:cNvPr id="9" name="Bild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99708" y="33480"/>
          <a:ext cx="1280160" cy="640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36000</xdr:colOff>
      <xdr:row>0</xdr:row>
      <xdr:rowOff>36000</xdr:rowOff>
    </xdr:from>
    <xdr:to>
      <xdr:col>0</xdr:col>
      <xdr:colOff>677880</xdr:colOff>
      <xdr:row>0</xdr:row>
      <xdr:rowOff>677880</xdr:rowOff>
    </xdr:to>
    <xdr:pic>
      <xdr:nvPicPr>
        <xdr:cNvPr id="10" name="Grafik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6000" y="36000"/>
          <a:ext cx="641880" cy="641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zoomScale="175" zoomScaleNormal="175" workbookViewId="0">
      <selection sqref="A1:P1"/>
    </sheetView>
  </sheetViews>
  <sheetFormatPr defaultColWidth="11.59375" defaultRowHeight="14.25" x14ac:dyDescent="0.15"/>
  <cols>
    <col min="1" max="1" width="23.05859375" style="1" customWidth="1"/>
    <col min="2" max="2" width="5.12109375" style="2" customWidth="1"/>
    <col min="3" max="3" width="3.1015625" style="1" customWidth="1"/>
    <col min="4" max="4" width="6.3359375" style="2" customWidth="1"/>
    <col min="5" max="5" width="3.1015625" style="1" customWidth="1"/>
    <col min="6" max="6" width="6.3359375" style="2" customWidth="1"/>
    <col min="7" max="7" width="3.1015625" style="1" customWidth="1"/>
    <col min="8" max="8" width="6.3359375" style="2" customWidth="1"/>
    <col min="9" max="9" width="3.1015625" style="1" customWidth="1"/>
    <col min="10" max="10" width="6.3359375" style="2" customWidth="1"/>
    <col min="11" max="11" width="3.1015625" style="1" customWidth="1"/>
    <col min="12" max="12" width="6.875" style="1" customWidth="1"/>
    <col min="13" max="13" width="12.13671875" style="1" customWidth="1"/>
    <col min="14" max="14" width="4.71875" style="1" customWidth="1"/>
    <col min="15" max="15" width="12.13671875" style="1" customWidth="1"/>
    <col min="16" max="16" width="2.42578125" style="1" customWidth="1"/>
    <col min="17" max="1003" width="11.59375" style="1"/>
    <col min="1004" max="1022" width="11.59375" style="3"/>
    <col min="1023" max="1024" width="11.59375" style="4"/>
  </cols>
  <sheetData>
    <row r="1" spans="1:16" ht="56.65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15">
      <c r="A2" s="68" t="s">
        <v>1</v>
      </c>
      <c r="B2" s="68"/>
      <c r="C2" s="68"/>
      <c r="D2" s="68"/>
      <c r="E2" s="68"/>
      <c r="F2" s="68"/>
      <c r="G2" s="68"/>
      <c r="H2" s="68" t="s">
        <v>2</v>
      </c>
      <c r="I2" s="68"/>
      <c r="J2" s="68"/>
      <c r="K2" s="68"/>
      <c r="L2" s="68" t="s">
        <v>3</v>
      </c>
      <c r="M2" s="68"/>
      <c r="N2" s="68"/>
      <c r="O2" s="68"/>
      <c r="P2" s="68"/>
    </row>
    <row r="3" spans="1:16" ht="15" thickBot="1" x14ac:dyDescent="0.2">
      <c r="A3" s="6" t="s">
        <v>4</v>
      </c>
      <c r="B3" s="7">
        <v>10</v>
      </c>
      <c r="C3" s="8" t="s">
        <v>5</v>
      </c>
      <c r="D3" s="7">
        <v>100</v>
      </c>
      <c r="E3" s="8" t="s">
        <v>5</v>
      </c>
      <c r="F3" s="7">
        <v>270</v>
      </c>
      <c r="G3" s="8" t="s">
        <v>5</v>
      </c>
      <c r="H3" s="9">
        <f t="shared" ref="H3:H12" si="0">D3-$B3</f>
        <v>90</v>
      </c>
      <c r="I3" s="8" t="s">
        <v>5</v>
      </c>
      <c r="J3" s="9">
        <f t="shared" ref="J3:J12" si="1">F3-$B3</f>
        <v>260</v>
      </c>
      <c r="K3" s="8" t="s">
        <v>5</v>
      </c>
      <c r="L3" s="68"/>
      <c r="M3" s="68"/>
      <c r="N3" s="68"/>
      <c r="O3" s="68"/>
      <c r="P3" s="68"/>
    </row>
    <row r="4" spans="1:16" ht="17.25" thickTop="1" thickBot="1" x14ac:dyDescent="0.2">
      <c r="A4" s="62" t="s">
        <v>6</v>
      </c>
      <c r="B4" s="63">
        <v>2.31</v>
      </c>
      <c r="C4" s="10" t="s">
        <v>7</v>
      </c>
      <c r="D4" s="63">
        <v>20.43</v>
      </c>
      <c r="E4" s="10" t="s">
        <v>7</v>
      </c>
      <c r="F4" s="63">
        <v>71.39</v>
      </c>
      <c r="G4" s="11" t="s">
        <v>7</v>
      </c>
      <c r="H4" s="12">
        <f t="shared" si="0"/>
        <v>18.12</v>
      </c>
      <c r="I4" s="13" t="s">
        <v>7</v>
      </c>
      <c r="J4" s="12">
        <f t="shared" si="1"/>
        <v>69.08</v>
      </c>
      <c r="K4" s="13" t="s">
        <v>7</v>
      </c>
      <c r="L4" s="14" t="s">
        <v>8</v>
      </c>
      <c r="M4" s="15">
        <f t="shared" ref="M4:M12" si="2">(J4-O4*J$3)/J$3^2</f>
        <v>3.7858220211161388E-4</v>
      </c>
      <c r="N4" s="16" t="s">
        <v>9</v>
      </c>
      <c r="O4" s="15">
        <f t="shared" ref="O4:O12" si="3">(H4-J4*H$3^2/J$3^2)/(H$3-H$3^2/J$3)</f>
        <v>0.16726093514328808</v>
      </c>
      <c r="P4" s="17" t="s">
        <v>10</v>
      </c>
    </row>
    <row r="5" spans="1:16" ht="17.25" thickTop="1" thickBot="1" x14ac:dyDescent="0.2">
      <c r="A5" s="62" t="s">
        <v>11</v>
      </c>
      <c r="B5" s="63">
        <v>2.12</v>
      </c>
      <c r="C5" s="10" t="s">
        <v>7</v>
      </c>
      <c r="D5" s="63">
        <v>16.68</v>
      </c>
      <c r="E5" s="10" t="s">
        <v>7</v>
      </c>
      <c r="F5" s="63">
        <v>55.74</v>
      </c>
      <c r="G5" s="11" t="s">
        <v>7</v>
      </c>
      <c r="H5" s="14">
        <f t="shared" si="0"/>
        <v>14.559999999999999</v>
      </c>
      <c r="I5" s="13" t="s">
        <v>7</v>
      </c>
      <c r="J5" s="14">
        <f t="shared" si="1"/>
        <v>53.620000000000005</v>
      </c>
      <c r="K5" s="13" t="s">
        <v>7</v>
      </c>
      <c r="L5" s="14" t="s">
        <v>12</v>
      </c>
      <c r="M5" s="15">
        <f t="shared" si="2"/>
        <v>2.6148818501759699E-4</v>
      </c>
      <c r="N5" s="16" t="s">
        <v>9</v>
      </c>
      <c r="O5" s="15">
        <f t="shared" si="3"/>
        <v>0.13824384112619403</v>
      </c>
      <c r="P5" s="17" t="s">
        <v>10</v>
      </c>
    </row>
    <row r="6" spans="1:16" ht="17.25" thickTop="1" thickBot="1" x14ac:dyDescent="0.2">
      <c r="A6" s="62" t="s">
        <v>13</v>
      </c>
      <c r="B6" s="63">
        <v>2.36</v>
      </c>
      <c r="C6" s="10" t="s">
        <v>7</v>
      </c>
      <c r="D6" s="63">
        <v>17.489999999999998</v>
      </c>
      <c r="E6" s="10" t="s">
        <v>7</v>
      </c>
      <c r="F6" s="63">
        <v>54.95</v>
      </c>
      <c r="G6" s="11" t="s">
        <v>7</v>
      </c>
      <c r="H6" s="14">
        <f t="shared" si="0"/>
        <v>15.129999999999999</v>
      </c>
      <c r="I6" s="13" t="s">
        <v>7</v>
      </c>
      <c r="J6" s="14">
        <f t="shared" si="1"/>
        <v>52.59</v>
      </c>
      <c r="K6" s="13" t="s">
        <v>7</v>
      </c>
      <c r="L6" s="14" t="s">
        <v>14</v>
      </c>
      <c r="M6" s="15">
        <f t="shared" si="2"/>
        <v>2.00930115635998E-4</v>
      </c>
      <c r="N6" s="16" t="s">
        <v>9</v>
      </c>
      <c r="O6" s="15">
        <f t="shared" si="3"/>
        <v>0.1500274007038713</v>
      </c>
      <c r="P6" s="17" t="s">
        <v>10</v>
      </c>
    </row>
    <row r="7" spans="1:16" ht="17.25" thickTop="1" thickBot="1" x14ac:dyDescent="0.2">
      <c r="A7" s="62" t="s">
        <v>15</v>
      </c>
      <c r="B7" s="63">
        <v>2.27</v>
      </c>
      <c r="C7" s="10" t="s">
        <v>7</v>
      </c>
      <c r="D7" s="63">
        <v>16.559999999999999</v>
      </c>
      <c r="E7" s="10" t="s">
        <v>7</v>
      </c>
      <c r="F7" s="63">
        <v>54.8</v>
      </c>
      <c r="G7" s="11" t="s">
        <v>7</v>
      </c>
      <c r="H7" s="14">
        <f t="shared" si="0"/>
        <v>14.29</v>
      </c>
      <c r="I7" s="13" t="s">
        <v>7</v>
      </c>
      <c r="J7" s="14">
        <f t="shared" si="1"/>
        <v>52.529999999999994</v>
      </c>
      <c r="K7" s="13" t="s">
        <v>7</v>
      </c>
      <c r="L7" s="14" t="s">
        <v>16</v>
      </c>
      <c r="M7" s="15">
        <f t="shared" si="2"/>
        <v>2.544746103569633E-4</v>
      </c>
      <c r="N7" s="16" t="s">
        <v>9</v>
      </c>
      <c r="O7" s="15">
        <f t="shared" si="3"/>
        <v>0.13587506284565107</v>
      </c>
      <c r="P7" s="17" t="s">
        <v>10</v>
      </c>
    </row>
    <row r="8" spans="1:16" ht="17.25" thickTop="1" thickBot="1" x14ac:dyDescent="0.2">
      <c r="A8" s="62" t="s">
        <v>17</v>
      </c>
      <c r="B8" s="63">
        <v>2.34</v>
      </c>
      <c r="C8" s="10" t="s">
        <v>7</v>
      </c>
      <c r="D8" s="63">
        <v>16.25</v>
      </c>
      <c r="E8" s="10" t="s">
        <v>7</v>
      </c>
      <c r="F8" s="63">
        <v>52.31</v>
      </c>
      <c r="G8" s="11" t="s">
        <v>7</v>
      </c>
      <c r="H8" s="14">
        <f t="shared" si="0"/>
        <v>13.91</v>
      </c>
      <c r="I8" s="13" t="s">
        <v>7</v>
      </c>
      <c r="J8" s="14">
        <f t="shared" si="1"/>
        <v>49.97</v>
      </c>
      <c r="K8" s="13" t="s">
        <v>7</v>
      </c>
      <c r="L8" s="14" t="s">
        <v>18</v>
      </c>
      <c r="M8" s="15">
        <f t="shared" si="2"/>
        <v>2.2139265962795371E-4</v>
      </c>
      <c r="N8" s="16" t="s">
        <v>9</v>
      </c>
      <c r="O8" s="15">
        <f t="shared" si="3"/>
        <v>0.13463021618903973</v>
      </c>
      <c r="P8" s="17" t="s">
        <v>10</v>
      </c>
    </row>
    <row r="9" spans="1:16" ht="17.25" thickTop="1" thickBot="1" x14ac:dyDescent="0.2">
      <c r="A9" s="62" t="s">
        <v>19</v>
      </c>
      <c r="B9" s="63">
        <v>2.5099999999999998</v>
      </c>
      <c r="C9" s="10" t="s">
        <v>7</v>
      </c>
      <c r="D9" s="63">
        <v>15.48</v>
      </c>
      <c r="E9" s="10" t="s">
        <v>7</v>
      </c>
      <c r="F9" s="63">
        <v>51.83</v>
      </c>
      <c r="G9" s="11" t="s">
        <v>7</v>
      </c>
      <c r="H9" s="14">
        <f t="shared" si="0"/>
        <v>12.97</v>
      </c>
      <c r="I9" s="13" t="s">
        <v>7</v>
      </c>
      <c r="J9" s="14">
        <f t="shared" si="1"/>
        <v>49.32</v>
      </c>
      <c r="K9" s="13" t="s">
        <v>7</v>
      </c>
      <c r="L9" s="14" t="s">
        <v>20</v>
      </c>
      <c r="M9" s="15">
        <f t="shared" si="2"/>
        <v>2.6812468577174458E-4</v>
      </c>
      <c r="N9" s="16" t="s">
        <v>9</v>
      </c>
      <c r="O9" s="15">
        <f t="shared" si="3"/>
        <v>0.1199798893916541</v>
      </c>
      <c r="P9" s="17" t="s">
        <v>10</v>
      </c>
    </row>
    <row r="10" spans="1:16" ht="17.25" thickTop="1" thickBot="1" x14ac:dyDescent="0.2">
      <c r="A10" s="62" t="s">
        <v>21</v>
      </c>
      <c r="B10" s="63">
        <v>2.12</v>
      </c>
      <c r="C10" s="10" t="s">
        <v>7</v>
      </c>
      <c r="D10" s="63">
        <v>14.94</v>
      </c>
      <c r="E10" s="10" t="s">
        <v>7</v>
      </c>
      <c r="F10" s="63">
        <v>46.16</v>
      </c>
      <c r="G10" s="11" t="s">
        <v>7</v>
      </c>
      <c r="H10" s="14">
        <f t="shared" si="0"/>
        <v>12.82</v>
      </c>
      <c r="I10" s="13" t="s">
        <v>7</v>
      </c>
      <c r="J10" s="14">
        <f t="shared" si="1"/>
        <v>44.04</v>
      </c>
      <c r="K10" s="13" t="s">
        <v>7</v>
      </c>
      <c r="L10" s="14" t="s">
        <v>22</v>
      </c>
      <c r="M10" s="15">
        <f t="shared" si="2"/>
        <v>1.5847159376571136E-4</v>
      </c>
      <c r="N10" s="16" t="s">
        <v>9</v>
      </c>
      <c r="O10" s="15">
        <f t="shared" si="3"/>
        <v>0.12818200100553043</v>
      </c>
      <c r="P10" s="17" t="s">
        <v>10</v>
      </c>
    </row>
    <row r="11" spans="1:16" ht="17.25" thickTop="1" thickBot="1" x14ac:dyDescent="0.2">
      <c r="A11" s="62" t="s">
        <v>23</v>
      </c>
      <c r="B11" s="63">
        <v>2.0699999999999998</v>
      </c>
      <c r="C11" s="10" t="s">
        <v>7</v>
      </c>
      <c r="D11" s="63">
        <v>13.35</v>
      </c>
      <c r="E11" s="10" t="s">
        <v>7</v>
      </c>
      <c r="F11" s="63">
        <v>42.48</v>
      </c>
      <c r="G11" s="11" t="s">
        <v>7</v>
      </c>
      <c r="H11" s="14">
        <f t="shared" si="0"/>
        <v>11.28</v>
      </c>
      <c r="I11" s="13" t="s">
        <v>7</v>
      </c>
      <c r="J11" s="14">
        <f t="shared" si="1"/>
        <v>40.409999999999997</v>
      </c>
      <c r="K11" s="13" t="s">
        <v>7</v>
      </c>
      <c r="L11" s="14" t="s">
        <v>24</v>
      </c>
      <c r="M11" s="15">
        <f t="shared" si="2"/>
        <v>1.7699849170437406E-4</v>
      </c>
      <c r="N11" s="16" t="s">
        <v>9</v>
      </c>
      <c r="O11" s="15">
        <f t="shared" si="3"/>
        <v>0.10940346907993966</v>
      </c>
      <c r="P11" s="17" t="s">
        <v>10</v>
      </c>
    </row>
    <row r="12" spans="1:16" ht="17.25" thickTop="1" thickBot="1" x14ac:dyDescent="0.2">
      <c r="A12" s="62" t="s">
        <v>25</v>
      </c>
      <c r="B12" s="63">
        <v>1.79</v>
      </c>
      <c r="C12" s="10" t="s">
        <v>7</v>
      </c>
      <c r="D12" s="63">
        <v>12.61</v>
      </c>
      <c r="E12" s="10" t="s">
        <v>7</v>
      </c>
      <c r="F12" s="63">
        <v>38.950000000000003</v>
      </c>
      <c r="G12" s="11" t="s">
        <v>7</v>
      </c>
      <c r="H12" s="12">
        <f t="shared" si="0"/>
        <v>10.82</v>
      </c>
      <c r="I12" s="13" t="s">
        <v>7</v>
      </c>
      <c r="J12" s="12">
        <f t="shared" si="1"/>
        <v>37.160000000000004</v>
      </c>
      <c r="K12" s="13" t="s">
        <v>7</v>
      </c>
      <c r="L12" s="14" t="s">
        <v>26</v>
      </c>
      <c r="M12" s="15">
        <f t="shared" si="2"/>
        <v>1.3353443941679246E-4</v>
      </c>
      <c r="N12" s="16" t="s">
        <v>9</v>
      </c>
      <c r="O12" s="15">
        <f t="shared" si="3"/>
        <v>0.1082041226747109</v>
      </c>
      <c r="P12" s="17" t="s">
        <v>10</v>
      </c>
    </row>
    <row r="13" spans="1:16" ht="12.75" customHeight="1" thickTop="1" x14ac:dyDescent="0.15">
      <c r="A13" s="69" t="s">
        <v>27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</row>
    <row r="14" spans="1:16" x14ac:dyDescent="0.15">
      <c r="A14" s="1">
        <v>0</v>
      </c>
    </row>
  </sheetData>
  <sheetProtection algorithmName="SHA-512" hashValue="bbBVYnOemNJ1xNCARU0NTeLp/J+1vt6Dxz50lhiQwaE05xFtoD7iy/+IU5Et2SZEhSR4zYG9/XK4DgkQwN3yzQ==" saltValue="atQjnl1MUlYZNPllm/RLqA==" spinCount="100000" sheet="1" objects="1" scenarios="1"/>
  <mergeCells count="5">
    <mergeCell ref="A1:P1"/>
    <mergeCell ref="A2:G2"/>
    <mergeCell ref="H2:K2"/>
    <mergeCell ref="L2:P3"/>
    <mergeCell ref="A13:P13"/>
  </mergeCells>
  <conditionalFormatting sqref="A4:B12 D4:D12 F4:F12">
    <cfRule type="cellIs" dxfId="2" priority="2" operator="equal">
      <formula>0</formula>
    </cfRule>
  </conditionalFormatting>
  <dataValidations count="1">
    <dataValidation type="list" operator="equal" allowBlank="1" showErrorMessage="1" sqref="C4:C12 E4:E12 G4:G12" xr:uid="{00000000-0002-0000-0000-000000000000}">
      <formula1>"s"</formula1>
      <formula2>0</formula2>
    </dataValidation>
  </dataValidations>
  <pageMargins left="0.78749999999999998" right="0.78749999999999998" top="0.78749999999999998" bottom="0.78749999999999998" header="0.511811023622047" footer="0.511811023622047"/>
  <pageSetup paperSize="9" orientation="portrait" useFirstPageNumber="1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69"/>
  <sheetViews>
    <sheetView tabSelected="1" zoomScale="220" zoomScaleNormal="220" workbookViewId="0">
      <selection sqref="A1:G1"/>
    </sheetView>
  </sheetViews>
  <sheetFormatPr defaultColWidth="11.59375" defaultRowHeight="14.25" x14ac:dyDescent="0.15"/>
  <cols>
    <col min="1" max="1" width="23.05859375" style="1" customWidth="1"/>
    <col min="2" max="2" width="5.52734375" style="1" customWidth="1"/>
    <col min="3" max="3" width="2.96484375" style="1" customWidth="1"/>
    <col min="4" max="4" width="15.91015625" style="1" customWidth="1"/>
    <col min="5" max="5" width="5.52734375" style="1" customWidth="1"/>
    <col min="6" max="6" width="2.15625" style="1" customWidth="1"/>
    <col min="7" max="7" width="11.73046875" style="1" customWidth="1"/>
    <col min="8" max="8" width="3.234375" style="1" customWidth="1"/>
    <col min="9" max="1002" width="11.59375" style="1"/>
    <col min="1003" max="1012" width="11.59375" style="3"/>
  </cols>
  <sheetData>
    <row r="1" spans="1:1024" ht="56.65" customHeight="1" x14ac:dyDescent="0.15">
      <c r="A1" s="67" t="s">
        <v>0</v>
      </c>
      <c r="B1" s="67"/>
      <c r="C1" s="67"/>
      <c r="D1" s="67"/>
      <c r="E1" s="67"/>
      <c r="F1" s="67"/>
      <c r="G1" s="67"/>
      <c r="ALF1" s="3"/>
      <c r="ALG1" s="3"/>
      <c r="ALH1" s="3"/>
      <c r="ALI1" s="3"/>
      <c r="ALJ1" s="3"/>
      <c r="ALK1" s="3"/>
      <c r="ALL1" s="3"/>
      <c r="ALM1" s="3"/>
      <c r="ALN1" s="3"/>
    </row>
    <row r="2" spans="1:1024" x14ac:dyDescent="0.15">
      <c r="A2" s="5" t="s">
        <v>4</v>
      </c>
      <c r="B2" s="68" t="s">
        <v>28</v>
      </c>
      <c r="C2" s="68"/>
      <c r="D2" s="68"/>
      <c r="E2" s="68" t="s">
        <v>29</v>
      </c>
      <c r="F2" s="68"/>
      <c r="G2" s="68"/>
    </row>
    <row r="3" spans="1:1024" x14ac:dyDescent="0.15">
      <c r="A3" s="17"/>
      <c r="B3" s="18">
        <v>0</v>
      </c>
      <c r="C3" s="19" t="s">
        <v>5</v>
      </c>
      <c r="D3" s="20" t="str">
        <f t="shared" ref="D3:D21" si="0">"("&amp;ROUNDDOWN(B3/400,0)&amp;IF(ROUNDDOWN(B3/400,0)=1," Runde, "," Runden, ")&amp; ROUND(B3-400*ROUNDDOWN(B3/400,0),0) &amp;" m)"</f>
        <v>(0 Runden, 0 m)</v>
      </c>
      <c r="E3" s="21">
        <v>0</v>
      </c>
      <c r="F3" s="19" t="s">
        <v>7</v>
      </c>
      <c r="G3" s="22" t="str">
        <f t="shared" ref="G3:G21" si="1">"(" &amp; TEXT(ROUNDDOWN(E3/60,0),"00") &amp; ":" &amp; TEXT(ROUND(E3-60*ROUNDDOWN(E3/60,0),1),"00,0") &amp; " min)"</f>
        <v>(00:00,0 min)</v>
      </c>
    </row>
    <row r="4" spans="1:1024" s="29" customFormat="1" x14ac:dyDescent="0.15">
      <c r="A4" s="23" t="str">
        <f>'Zeitnahme Staffellauf'!A4</f>
        <v>Leon</v>
      </c>
      <c r="B4" s="24">
        <f>(3000*'Zeitnahme Staffellauf'!M5*'Zeitnahme Staffellauf'!M6*'Zeitnahme Staffellauf'!M7*'Zeitnahme Staffellauf'!M8*'Zeitnahme Staffellauf'!M9*'Zeitnahme Staffellauf'!M10*'Zeitnahme Staffellauf'!M11*'Zeitnahme Staffellauf'!M12 - 'Zeitnahme Staffellauf'!M5*'Zeitnahme Staffellauf'!M6*'Zeitnahme Staffellauf'!M7*'Zeitnahme Staffellauf'!M8*'Zeitnahme Staffellauf'!M9*'Zeitnahme Staffellauf'!M10*'Zeitnahme Staffellauf'!M11*'Zeitnahme Staffellauf'!O4 - 'Zeitnahme Staffellauf'!M5*'Zeitnahme Staffellauf'!M6*'Zeitnahme Staffellauf'!M7*'Zeitnahme Staffellauf'!M8*'Zeitnahme Staffellauf'!M9*'Zeitnahme Staffellauf'!M10*'Zeitnahme Staffellauf'!M12*'Zeitnahme Staffellauf'!O4 - 'Zeitnahme Staffellauf'!M5*'Zeitnahme Staffellauf'!M6*'Zeitnahme Staffellauf'!M7*'Zeitnahme Staffellauf'!M8*'Zeitnahme Staffellauf'!M9*'Zeitnahme Staffellauf'!M11*'Zeitnahme Staffellauf'!M12*'Zeitnahme Staffellauf'!O4 - 'Zeitnahme Staffellauf'!M5*'Zeitnahme Staffellauf'!M6*'Zeitnahme Staffellauf'!M7*'Zeitnahme Staffellauf'!M8*'Zeitnahme Staffellauf'!M10*'Zeitnahme Staffellauf'!M11*'Zeitnahme Staffellauf'!M12*'Zeitnahme Staffellauf'!O4 - 'Zeitnahme Staffellauf'!M5*'Zeitnahme Staffellauf'!M6*'Zeitnahme Staffellauf'!M7*'Zeitnahme Staffellauf'!M9*'Zeitnahme Staffellauf'!M10*'Zeitnahme Staffellauf'!M11*'Zeitnahme Staffellauf'!M12*'Zeitnahme Staffellauf'!O4 - 'Zeitnahme Staffellauf'!M5*'Zeitnahme Staffellauf'!M6*'Zeitnahme Staffellauf'!M8*'Zeitnahme Staffellauf'!M9*'Zeitnahme Staffellauf'!M10*'Zeitnahme Staffellauf'!M11*'Zeitnahme Staffellauf'!M12*'Zeitnahme Staffellauf'!O4 - 'Zeitnahme Staffellauf'!M5*'Zeitnahme Staffellauf'!M7*'Zeitnahme Staffellauf'!M8*'Zeitnahme Staffellauf'!M9*'Zeitnahme Staffellauf'!M10*'Zeitnahme Staffellauf'!M11*'Zeitnahme Staffellauf'!M12*'Zeitnahme Staffellauf'!O4 - 'Zeitnahme Staffellauf'!M6*'Zeitnahme Staffellauf'!M7*'Zeitnahme Staffellauf'!M8*'Zeitnahme Staffellauf'!M9*'Zeitnahme Staffellauf'!M10*'Zeitnahme Staffellauf'!M11*'Zeitnahme Staffellauf'!M12*'Zeitnahme Staffellauf'!O4 + 'Zeitnahme Staffellauf'!M5*'Zeitnahme Staffellauf'!M6*'Zeitnahme Staffellauf'!M7*'Zeitnahme Staffellauf'!M8*'Zeitnahme Staffellauf'!M9*'Zeitnahme Staffellauf'!M10*'Zeitnahme Staffellauf'!M11*'Zeitnahme Staffellauf'!O12 + 'Zeitnahme Staffellauf'!M5*'Zeitnahme Staffellauf'!M6*'Zeitnahme Staffellauf'!M7*'Zeitnahme Staffellauf'!M8*'Zeitnahme Staffellauf'!M9*'Zeitnahme Staffellauf'!M10*'Zeitnahme Staffellauf'!M12*'Zeitnahme Staffellauf'!O11 + 'Zeitnahme Staffellauf'!M5*'Zeitnahme Staffellauf'!M6*'Zeitnahme Staffellauf'!M7*'Zeitnahme Staffellauf'!M8*'Zeitnahme Staffellauf'!M9*'Zeitnahme Staffellauf'!M11*'Zeitnahme Staffellauf'!M12*'Zeitnahme Staffellauf'!O10 + 'Zeitnahme Staffellauf'!M5*'Zeitnahme Staffellauf'!M6*'Zeitnahme Staffellauf'!M7*'Zeitnahme Staffellauf'!M8*'Zeitnahme Staffellauf'!M10*'Zeitnahme Staffellauf'!M11*'Zeitnahme Staffellauf'!M12*'Zeitnahme Staffellauf'!O9 + 'Zeitnahme Staffellauf'!M5*'Zeitnahme Staffellauf'!M6*'Zeitnahme Staffellauf'!M7*'Zeitnahme Staffellauf'!M9*'Zeitnahme Staffellauf'!M10*'Zeitnahme Staffellauf'!M11*'Zeitnahme Staffellauf'!M12*'Zeitnahme Staffellauf'!O8 + 'Zeitnahme Staffellauf'!M5*'Zeitnahme Staffellauf'!M6*'Zeitnahme Staffellauf'!M8*'Zeitnahme Staffellauf'!M9*'Zeitnahme Staffellauf'!M10*'Zeitnahme Staffellauf'!M11*'Zeitnahme Staffellauf'!M12*'Zeitnahme Staffellauf'!O7 + 'Zeitnahme Staffellauf'!M5*'Zeitnahme Staffellauf'!M7*'Zeitnahme Staffellauf'!M8*'Zeitnahme Staffellauf'!M9*'Zeitnahme Staffellauf'!M10*'Zeitnahme Staffellauf'!M11*'Zeitnahme Staffellauf'!M12*'Zeitnahme Staffellauf'!O6 + 'Zeitnahme Staffellauf'!M6*'Zeitnahme Staffellauf'!M7*'Zeitnahme Staffellauf'!M8*'Zeitnahme Staffellauf'!M9*'Zeitnahme Staffellauf'!M10*'Zeitnahme Staffellauf'!M11*'Zeitnahme Staffellauf'!M12*'Zeitnahme Staffellauf'!O5)/(2*('Zeitnahme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41.106855296901472</v>
      </c>
      <c r="C4" s="25" t="s">
        <v>5</v>
      </c>
      <c r="D4" s="26" t="str">
        <f t="shared" si="0"/>
        <v>(0 Runden, 41 m)</v>
      </c>
      <c r="E4" s="27">
        <f>'Zeitnahme Staffellauf'!M4*(B4-'Zeitnahme Staffellauf'!B3)^2+'Zeitnahme Staffellauf'!O4*(B4-'Zeitnahme Staffellauf'!B3)+'Zeitnahme Staffellauf'!B4</f>
        <v>7.8792916430718645</v>
      </c>
      <c r="F4" s="25" t="s">
        <v>7</v>
      </c>
      <c r="G4" s="28" t="str">
        <f t="shared" si="1"/>
        <v>(00:07,9 min)</v>
      </c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1"/>
      <c r="ALZ4" s="31"/>
      <c r="AMA4" s="31"/>
      <c r="AMB4" s="31"/>
      <c r="AMC4" s="31"/>
      <c r="AMD4" s="31"/>
      <c r="AME4" s="31"/>
      <c r="AMF4" s="31"/>
      <c r="AMG4" s="31"/>
      <c r="AMH4" s="31"/>
      <c r="AMI4" s="31"/>
      <c r="AMJ4" s="31"/>
    </row>
    <row r="5" spans="1:1024" x14ac:dyDescent="0.15">
      <c r="A5" s="17"/>
      <c r="B5" s="18">
        <f>B3+B4</f>
        <v>41.106855296901472</v>
      </c>
      <c r="C5" s="19" t="s">
        <v>5</v>
      </c>
      <c r="D5" s="20" t="str">
        <f t="shared" si="0"/>
        <v>(0 Runden, 41 m)</v>
      </c>
      <c r="E5" s="21">
        <f>E3+E4</f>
        <v>7.8792916430718645</v>
      </c>
      <c r="F5" s="19" t="s">
        <v>7</v>
      </c>
      <c r="G5" s="22" t="str">
        <f t="shared" si="1"/>
        <v>(00:07,9 min)</v>
      </c>
    </row>
    <row r="6" spans="1:1024" s="29" customFormat="1" x14ac:dyDescent="0.15">
      <c r="A6" s="23" t="str">
        <f>'Zeitnahme Staffellauf'!A5</f>
        <v>Hannah</v>
      </c>
      <c r="B6" s="24">
        <f>(3000*'Zeitnahme Staffellauf'!M4*'Zeitnahme Staffellauf'!M6*'Zeitnahme Staffellauf'!M7*'Zeitnahme Staffellauf'!M8*'Zeitnahme Staffellauf'!M9*'Zeitnahme Staffellauf'!M10*'Zeitnahme Staffellauf'!M11*'Zeitnahme Staffellauf'!M12 - 'Zeitnahme Staffellauf'!M4*'Zeitnahme Staffellauf'!M6*'Zeitnahme Staffellauf'!M7*'Zeitnahme Staffellauf'!M8*'Zeitnahme Staffellauf'!M9*'Zeitnahme Staffellauf'!M10*'Zeitnahme Staffellauf'!M11*'Zeitnahme Staffellauf'!O5 - 'Zeitnahme Staffellauf'!M4*'Zeitnahme Staffellauf'!M6*'Zeitnahme Staffellauf'!M7*'Zeitnahme Staffellauf'!M8*'Zeitnahme Staffellauf'!M9*'Zeitnahme Staffellauf'!M10*'Zeitnahme Staffellauf'!M12*'Zeitnahme Staffellauf'!O5 - 'Zeitnahme Staffellauf'!M4*'Zeitnahme Staffellauf'!M6*'Zeitnahme Staffellauf'!M7*'Zeitnahme Staffellauf'!M8*'Zeitnahme Staffellauf'!M9*'Zeitnahme Staffellauf'!M11*'Zeitnahme Staffellauf'!M12*'Zeitnahme Staffellauf'!O5 - 'Zeitnahme Staffellauf'!M4*'Zeitnahme Staffellauf'!M6*'Zeitnahme Staffellauf'!M7*'Zeitnahme Staffellauf'!M8*'Zeitnahme Staffellauf'!M10*'Zeitnahme Staffellauf'!M11*'Zeitnahme Staffellauf'!M12*'Zeitnahme Staffellauf'!O5 - 'Zeitnahme Staffellauf'!M4*'Zeitnahme Staffellauf'!M6*'Zeitnahme Staffellauf'!M7*'Zeitnahme Staffellauf'!M9*'Zeitnahme Staffellauf'!M10*'Zeitnahme Staffellauf'!M11*'Zeitnahme Staffellauf'!M12*'Zeitnahme Staffellauf'!O5 - 'Zeitnahme Staffellauf'!M4*'Zeitnahme Staffellauf'!M6*'Zeitnahme Staffellauf'!M8*'Zeitnahme Staffellauf'!M9*'Zeitnahme Staffellauf'!M10*'Zeitnahme Staffellauf'!M11*'Zeitnahme Staffellauf'!M12*'Zeitnahme Staffellauf'!O5 - 'Zeitnahme Staffellauf'!M4*'Zeitnahme Staffellauf'!M7*'Zeitnahme Staffellauf'!M8*'Zeitnahme Staffellauf'!M9*'Zeitnahme Staffellauf'!M10*'Zeitnahme Staffellauf'!M11*'Zeitnahme Staffellauf'!M12*'Zeitnahme Staffellauf'!O5 + 'Zeitnahme Staffellauf'!M4*'Zeitnahme Staffellauf'!M6*'Zeitnahme Staffellauf'!M7*'Zeitnahme Staffellauf'!M8*'Zeitnahme Staffellauf'!M9*'Zeitnahme Staffellauf'!M10*'Zeitnahme Staffellauf'!M11*'Zeitnahme Staffellauf'!O12 + 'Zeitnahme Staffellauf'!M4*'Zeitnahme Staffellauf'!M6*'Zeitnahme Staffellauf'!M7*'Zeitnahme Staffellauf'!M8*'Zeitnahme Staffellauf'!M9*'Zeitnahme Staffellauf'!M10*'Zeitnahme Staffellauf'!M12*'Zeitnahme Staffellauf'!O11 + 'Zeitnahme Staffellauf'!M4*'Zeitnahme Staffellauf'!M6*'Zeitnahme Staffellauf'!M7*'Zeitnahme Staffellauf'!M8*'Zeitnahme Staffellauf'!M9*'Zeitnahme Staffellauf'!M11*'Zeitnahme Staffellauf'!M12*'Zeitnahme Staffellauf'!O10 + 'Zeitnahme Staffellauf'!M4*'Zeitnahme Staffellauf'!M6*'Zeitnahme Staffellauf'!M7*'Zeitnahme Staffellauf'!M8*'Zeitnahme Staffellauf'!M10*'Zeitnahme Staffellauf'!M11*'Zeitnahme Staffellauf'!M12*'Zeitnahme Staffellauf'!O9 + 'Zeitnahme Staffellauf'!M4*'Zeitnahme Staffellauf'!M6*'Zeitnahme Staffellauf'!M7*'Zeitnahme Staffellauf'!M9*'Zeitnahme Staffellauf'!M10*'Zeitnahme Staffellauf'!M11*'Zeitnahme Staffellauf'!M12*'Zeitnahme Staffellauf'!O8 + 'Zeitnahme Staffellauf'!M4*'Zeitnahme Staffellauf'!M6*'Zeitnahme Staffellauf'!M8*'Zeitnahme Staffellauf'!M9*'Zeitnahme Staffellauf'!M10*'Zeitnahme Staffellauf'!M11*'Zeitnahme Staffellauf'!M12*'Zeitnahme Staffellauf'!O7 + 'Zeitnahme Staffellauf'!M4*'Zeitnahme Staffellauf'!M7*'Zeitnahme Staffellauf'!M8*'Zeitnahme Staffellauf'!M9*'Zeitnahme Staffellauf'!M10*'Zeitnahme Staffellauf'!M11*'Zeitnahme Staffellauf'!M12*'Zeitnahme Staffellauf'!O6 + 'Zeitnahme Staffellauf'!M6*'Zeitnahme Staffellauf'!M7*'Zeitnahme Staffellauf'!M8*'Zeitnahme Staffellauf'!M9*'Zeitnahme Staffellauf'!M10*'Zeitnahme Staffellauf'!M11*'Zeitnahme Staffellauf'!M12*'Zeitnahme Staffellauf'!O4 - 'Zeitnahme Staffellauf'!M6*'Zeitnahme Staffellauf'!M7*'Zeitnahme Staffellauf'!M8*'Zeitnahme Staffellauf'!M9*'Zeitnahme Staffellauf'!M10*'Zeitnahme Staffellauf'!M11*'Zeitnahme Staffellauf'!M12*'Zeitnahme Staffellauf'!O5)/(2*('Zeitnahme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114.99896565769428</v>
      </c>
      <c r="C6" s="25" t="s">
        <v>5</v>
      </c>
      <c r="D6" s="26" t="str">
        <f t="shared" si="0"/>
        <v>(0 Runden, 115 m)</v>
      </c>
      <c r="E6" s="27">
        <f>'Zeitnahme Staffellauf'!M5*B6^2+'Zeitnahme Staffellauf'!O5*B6</f>
        <v>19.356017777489203</v>
      </c>
      <c r="F6" s="25" t="s">
        <v>7</v>
      </c>
      <c r="G6" s="28" t="str">
        <f t="shared" si="1"/>
        <v>(00:19,4 min)</v>
      </c>
      <c r="ALO6" s="30"/>
      <c r="ALP6" s="30"/>
      <c r="ALQ6" s="30"/>
      <c r="ALR6" s="30"/>
      <c r="ALS6" s="30"/>
      <c r="ALT6" s="30"/>
      <c r="ALU6" s="30"/>
      <c r="ALV6" s="30"/>
      <c r="ALW6" s="30"/>
      <c r="ALX6" s="30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</row>
    <row r="7" spans="1:1024" x14ac:dyDescent="0.15">
      <c r="A7" s="17"/>
      <c r="B7" s="18">
        <f>B5+B6</f>
        <v>156.10582095459574</v>
      </c>
      <c r="C7" s="19" t="s">
        <v>5</v>
      </c>
      <c r="D7" s="20" t="str">
        <f t="shared" si="0"/>
        <v>(0 Runden, 156 m)</v>
      </c>
      <c r="E7" s="21">
        <f>E5+E6</f>
        <v>27.235309420561066</v>
      </c>
      <c r="F7" s="19" t="s">
        <v>7</v>
      </c>
      <c r="G7" s="22" t="str">
        <f t="shared" si="1"/>
        <v>(00:27,2 min)</v>
      </c>
    </row>
    <row r="8" spans="1:1024" s="29" customFormat="1" x14ac:dyDescent="0.15">
      <c r="A8" s="23" t="str">
        <f>'Zeitnahme Staffellauf'!A6</f>
        <v>Lukas</v>
      </c>
      <c r="B8" s="24">
        <f>(3000*'Zeitnahme Staffellauf'!M4*'Zeitnahme Staffellauf'!M5*'Zeitnahme Staffellauf'!M7*'Zeitnahme Staffellauf'!M8*'Zeitnahme Staffellauf'!M9*'Zeitnahme Staffellauf'!M10*'Zeitnahme Staffellauf'!M11*'Zeitnahme Staffellauf'!M12 - 'Zeitnahme Staffellauf'!M4*'Zeitnahme Staffellauf'!M5*'Zeitnahme Staffellauf'!M7*'Zeitnahme Staffellauf'!M8*'Zeitnahme Staffellauf'!M9*'Zeitnahme Staffellauf'!M10*'Zeitnahme Staffellauf'!M11*'Zeitnahme Staffellauf'!O6 - 'Zeitnahme Staffellauf'!M4*'Zeitnahme Staffellauf'!M5*'Zeitnahme Staffellauf'!M7*'Zeitnahme Staffellauf'!M8*'Zeitnahme Staffellauf'!M9*'Zeitnahme Staffellauf'!M10*'Zeitnahme Staffellauf'!M12*'Zeitnahme Staffellauf'!O6 - 'Zeitnahme Staffellauf'!M4*'Zeitnahme Staffellauf'!M5*'Zeitnahme Staffellauf'!M7*'Zeitnahme Staffellauf'!M8*'Zeitnahme Staffellauf'!M9*'Zeitnahme Staffellauf'!M11*'Zeitnahme Staffellauf'!M12*'Zeitnahme Staffellauf'!O6 - 'Zeitnahme Staffellauf'!M4*'Zeitnahme Staffellauf'!M5*'Zeitnahme Staffellauf'!M7*'Zeitnahme Staffellauf'!M8*'Zeitnahme Staffellauf'!M10*'Zeitnahme Staffellauf'!M11*'Zeitnahme Staffellauf'!M12*'Zeitnahme Staffellauf'!O6 - 'Zeitnahme Staffellauf'!M4*'Zeitnahme Staffellauf'!M5*'Zeitnahme Staffellauf'!M7*'Zeitnahme Staffellauf'!M9*'Zeitnahme Staffellauf'!M10*'Zeitnahme Staffellauf'!M11*'Zeitnahme Staffellauf'!M12*'Zeitnahme Staffellauf'!O6 - 'Zeitnahme Staffellauf'!M4*'Zeitnahme Staffellauf'!M5*'Zeitnahme Staffellauf'!M8*'Zeitnahme Staffellauf'!M9*'Zeitnahme Staffellauf'!M10*'Zeitnahme Staffellauf'!M11*'Zeitnahme Staffellauf'!M12*'Zeitnahme Staffellauf'!O6 + 'Zeitnahme Staffellauf'!M4*'Zeitnahme Staffellauf'!M5*'Zeitnahme Staffellauf'!M7*'Zeitnahme Staffellauf'!M8*'Zeitnahme Staffellauf'!M9*'Zeitnahme Staffellauf'!M10*'Zeitnahme Staffellauf'!M11*'Zeitnahme Staffellauf'!O12 + 'Zeitnahme Staffellauf'!M4*'Zeitnahme Staffellauf'!M5*'Zeitnahme Staffellauf'!M7*'Zeitnahme Staffellauf'!M8*'Zeitnahme Staffellauf'!M9*'Zeitnahme Staffellauf'!M10*'Zeitnahme Staffellauf'!M12*'Zeitnahme Staffellauf'!O11 + 'Zeitnahme Staffellauf'!M4*'Zeitnahme Staffellauf'!M5*'Zeitnahme Staffellauf'!M7*'Zeitnahme Staffellauf'!M8*'Zeitnahme Staffellauf'!M9*'Zeitnahme Staffellauf'!M11*'Zeitnahme Staffellauf'!M12*'Zeitnahme Staffellauf'!O10 + 'Zeitnahme Staffellauf'!M4*'Zeitnahme Staffellauf'!M5*'Zeitnahme Staffellauf'!M7*'Zeitnahme Staffellauf'!M8*'Zeitnahme Staffellauf'!M10*'Zeitnahme Staffellauf'!M11*'Zeitnahme Staffellauf'!M12*'Zeitnahme Staffellauf'!O9 + 'Zeitnahme Staffellauf'!M4*'Zeitnahme Staffellauf'!M5*'Zeitnahme Staffellauf'!M7*'Zeitnahme Staffellauf'!M9*'Zeitnahme Staffellauf'!M10*'Zeitnahme Staffellauf'!M11*'Zeitnahme Staffellauf'!M12*'Zeitnahme Staffellauf'!O8 + 'Zeitnahme Staffellauf'!M4*'Zeitnahme Staffellauf'!M5*'Zeitnahme Staffellauf'!M8*'Zeitnahme Staffellauf'!M9*'Zeitnahme Staffellauf'!M10*'Zeitnahme Staffellauf'!M11*'Zeitnahme Staffellauf'!M12*'Zeitnahme Staffellauf'!O7 + 'Zeitnahme Staffellauf'!M4*'Zeitnahme Staffellauf'!M7*'Zeitnahme Staffellauf'!M8*'Zeitnahme Staffellauf'!M9*'Zeitnahme Staffellauf'!M10*'Zeitnahme Staffellauf'!M11*'Zeitnahme Staffellauf'!M12*'Zeitnahme Staffellauf'!O5 + 'Zeitnahme Staffellauf'!M5*'Zeitnahme Staffellauf'!M7*'Zeitnahme Staffellauf'!M8*'Zeitnahme Staffellauf'!M9*'Zeitnahme Staffellauf'!M10*'Zeitnahme Staffellauf'!M11*'Zeitnahme Staffellauf'!M12*'Zeitnahme Staffellauf'!O4 - 'Zeitnahme Staffellauf'!M4*'Zeitnahme Staffellauf'!M7*'Zeitnahme Staffellauf'!M8*'Zeitnahme Staffellauf'!M9*'Zeitnahme Staffellauf'!M10*'Zeitnahme Staffellauf'!M11*'Zeitnahme Staffellauf'!M12*'Zeitnahme Staffellauf'!O6 - 'Zeitnahme Staffellauf'!M5*'Zeitnahme Staffellauf'!M7*'Zeitnahme Staffellauf'!M8*'Zeitnahme Staffellauf'!M9*'Zeitnahme Staffellauf'!M10*'Zeitnahme Staffellauf'!M11*'Zeitnahme Staffellauf'!M12*'Zeitnahme Staffellauf'!O6)/(2*('Zeitnahme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120.33582394236655</v>
      </c>
      <c r="C8" s="25" t="s">
        <v>5</v>
      </c>
      <c r="D8" s="26" t="str">
        <f t="shared" si="0"/>
        <v>(0 Runden, 120 m)</v>
      </c>
      <c r="E8" s="27">
        <f>'Zeitnahme Staffellauf'!M6*B8^2+'Zeitnahme Staffellauf'!O6*B8</f>
        <v>20.963281717688211</v>
      </c>
      <c r="F8" s="25" t="s">
        <v>7</v>
      </c>
      <c r="G8" s="28" t="str">
        <f t="shared" si="1"/>
        <v>(00:21,0 min)</v>
      </c>
      <c r="ALO8" s="30"/>
      <c r="ALP8" s="30"/>
      <c r="ALQ8" s="30"/>
      <c r="ALR8" s="30"/>
      <c r="ALS8" s="30"/>
      <c r="ALT8" s="30"/>
      <c r="ALU8" s="30"/>
      <c r="ALV8" s="30"/>
      <c r="ALW8" s="30"/>
      <c r="ALX8" s="30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</row>
    <row r="9" spans="1:1024" x14ac:dyDescent="0.15">
      <c r="A9" s="17"/>
      <c r="B9" s="18">
        <f>B7+B8</f>
        <v>276.44164489696232</v>
      </c>
      <c r="C9" s="19" t="s">
        <v>5</v>
      </c>
      <c r="D9" s="20" t="str">
        <f t="shared" si="0"/>
        <v>(0 Runden, 276 m)</v>
      </c>
      <c r="E9" s="21">
        <f>E7+E8</f>
        <v>48.198591138249277</v>
      </c>
      <c r="F9" s="19" t="s">
        <v>7</v>
      </c>
      <c r="G9" s="22" t="str">
        <f t="shared" si="1"/>
        <v>(00:48,2 min)</v>
      </c>
    </row>
    <row r="10" spans="1:1024" s="29" customFormat="1" x14ac:dyDescent="0.15">
      <c r="A10" s="23" t="str">
        <f>'Zeitnahme Staffellauf'!A7</f>
        <v>Anna</v>
      </c>
      <c r="B10" s="24">
        <f>(3000*'Zeitnahme Staffellauf'!M4*'Zeitnahme Staffellauf'!M5*'Zeitnahme Staffellauf'!M6*'Zeitnahme Staffellauf'!M8*'Zeitnahme Staffellauf'!M9*'Zeitnahme Staffellauf'!M10*'Zeitnahme Staffellauf'!M11*'Zeitnahme Staffellauf'!M12 - 'Zeitnahme Staffellauf'!M4*'Zeitnahme Staffellauf'!M5*'Zeitnahme Staffellauf'!M6*'Zeitnahme Staffellauf'!M8*'Zeitnahme Staffellauf'!M9*'Zeitnahme Staffellauf'!M10*'Zeitnahme Staffellauf'!M11*'Zeitnahme Staffellauf'!O7 - 'Zeitnahme Staffellauf'!M4*'Zeitnahme Staffellauf'!M5*'Zeitnahme Staffellauf'!M6*'Zeitnahme Staffellauf'!M8*'Zeitnahme Staffellauf'!M9*'Zeitnahme Staffellauf'!M10*'Zeitnahme Staffellauf'!M12*'Zeitnahme Staffellauf'!O7 - 'Zeitnahme Staffellauf'!M4*'Zeitnahme Staffellauf'!M5*'Zeitnahme Staffellauf'!M6*'Zeitnahme Staffellauf'!M8*'Zeitnahme Staffellauf'!M9*'Zeitnahme Staffellauf'!M11*'Zeitnahme Staffellauf'!M12*'Zeitnahme Staffellauf'!O7 - 'Zeitnahme Staffellauf'!M4*'Zeitnahme Staffellauf'!M5*'Zeitnahme Staffellauf'!M6*'Zeitnahme Staffellauf'!M8*'Zeitnahme Staffellauf'!M10*'Zeitnahme Staffellauf'!M11*'Zeitnahme Staffellauf'!M12*'Zeitnahme Staffellauf'!O7 - 'Zeitnahme Staffellauf'!M4*'Zeitnahme Staffellauf'!M5*'Zeitnahme Staffellauf'!M6*'Zeitnahme Staffellauf'!M9*'Zeitnahme Staffellauf'!M10*'Zeitnahme Staffellauf'!M11*'Zeitnahme Staffellauf'!M12*'Zeitnahme Staffellauf'!O7 + 'Zeitnahme Staffellauf'!M4*'Zeitnahme Staffellauf'!M5*'Zeitnahme Staffellauf'!M6*'Zeitnahme Staffellauf'!M8*'Zeitnahme Staffellauf'!M9*'Zeitnahme Staffellauf'!M10*'Zeitnahme Staffellauf'!M11*'Zeitnahme Staffellauf'!O12 + 'Zeitnahme Staffellauf'!M4*'Zeitnahme Staffellauf'!M5*'Zeitnahme Staffellauf'!M6*'Zeitnahme Staffellauf'!M8*'Zeitnahme Staffellauf'!M9*'Zeitnahme Staffellauf'!M10*'Zeitnahme Staffellauf'!M12*'Zeitnahme Staffellauf'!O11 + 'Zeitnahme Staffellauf'!M4*'Zeitnahme Staffellauf'!M5*'Zeitnahme Staffellauf'!M6*'Zeitnahme Staffellauf'!M8*'Zeitnahme Staffellauf'!M9*'Zeitnahme Staffellauf'!M11*'Zeitnahme Staffellauf'!M12*'Zeitnahme Staffellauf'!O10 + 'Zeitnahme Staffellauf'!M4*'Zeitnahme Staffellauf'!M5*'Zeitnahme Staffellauf'!M6*'Zeitnahme Staffellauf'!M8*'Zeitnahme Staffellauf'!M10*'Zeitnahme Staffellauf'!M11*'Zeitnahme Staffellauf'!M12*'Zeitnahme Staffellauf'!O9 + 'Zeitnahme Staffellauf'!M4*'Zeitnahme Staffellauf'!M5*'Zeitnahme Staffellauf'!M6*'Zeitnahme Staffellauf'!M9*'Zeitnahme Staffellauf'!M10*'Zeitnahme Staffellauf'!M11*'Zeitnahme Staffellauf'!M12*'Zeitnahme Staffellauf'!O8 + 'Zeitnahme Staffellauf'!M4*'Zeitnahme Staffellauf'!M5*'Zeitnahme Staffellauf'!M8*'Zeitnahme Staffellauf'!M9*'Zeitnahme Staffellauf'!M10*'Zeitnahme Staffellauf'!M11*'Zeitnahme Staffellauf'!M12*'Zeitnahme Staffellauf'!O6 + 'Zeitnahme Staffellauf'!M4*'Zeitnahme Staffellauf'!M6*'Zeitnahme Staffellauf'!M8*'Zeitnahme Staffellauf'!M9*'Zeitnahme Staffellauf'!M10*'Zeitnahme Staffellauf'!M11*'Zeitnahme Staffellauf'!M12*'Zeitnahme Staffellauf'!O5 + 'Zeitnahme Staffellauf'!M5*'Zeitnahme Staffellauf'!M6*'Zeitnahme Staffellauf'!M8*'Zeitnahme Staffellauf'!M9*'Zeitnahme Staffellauf'!M10*'Zeitnahme Staffellauf'!M11*'Zeitnahme Staffellauf'!M12*'Zeitnahme Staffellauf'!O4 - 'Zeitnahme Staffellauf'!M4*'Zeitnahme Staffellauf'!M5*'Zeitnahme Staffellauf'!M8*'Zeitnahme Staffellauf'!M9*'Zeitnahme Staffellauf'!M10*'Zeitnahme Staffellauf'!M11*'Zeitnahme Staffellauf'!M12*'Zeitnahme Staffellauf'!O7 - 'Zeitnahme Staffellauf'!M4*'Zeitnahme Staffellauf'!M6*'Zeitnahme Staffellauf'!M8*'Zeitnahme Staffellauf'!M9*'Zeitnahme Staffellauf'!M10*'Zeitnahme Staffellauf'!M11*'Zeitnahme Staffellauf'!M12*'Zeitnahme Staffellauf'!O7 - 'Zeitnahme Staffellauf'!M5*'Zeitnahme Staffellauf'!M6*'Zeitnahme Staffellauf'!M8*'Zeitnahme Staffellauf'!M9*'Zeitnahme Staffellauf'!M10*'Zeitnahme Staffellauf'!M11*'Zeitnahme Staffellauf'!M12*'Zeitnahme Staffellauf'!O7)/(2*('Zeitnahme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122.82270480799531</v>
      </c>
      <c r="C10" s="25" t="s">
        <v>5</v>
      </c>
      <c r="D10" s="26" t="str">
        <f t="shared" si="0"/>
        <v>(0 Runden, 123 m)</v>
      </c>
      <c r="E10" s="27">
        <f>'Zeitnahme Staffellauf'!M7*B10^2+'Zeitnahme Staffellauf'!O7*B10</f>
        <v>20.527398301072758</v>
      </c>
      <c r="F10" s="25" t="s">
        <v>7</v>
      </c>
      <c r="G10" s="28" t="str">
        <f t="shared" si="1"/>
        <v>(00:20,5 min)</v>
      </c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</row>
    <row r="11" spans="1:1024" x14ac:dyDescent="0.15">
      <c r="A11" s="17"/>
      <c r="B11" s="18">
        <f>B9+B10</f>
        <v>399.26434970495762</v>
      </c>
      <c r="C11" s="19" t="s">
        <v>5</v>
      </c>
      <c r="D11" s="20" t="str">
        <f t="shared" si="0"/>
        <v>(0 Runden, 399 m)</v>
      </c>
      <c r="E11" s="21">
        <f>E9+E10</f>
        <v>68.725989439322035</v>
      </c>
      <c r="F11" s="19" t="s">
        <v>7</v>
      </c>
      <c r="G11" s="22" t="str">
        <f t="shared" si="1"/>
        <v>(01:08,7 min)</v>
      </c>
    </row>
    <row r="12" spans="1:1024" s="29" customFormat="1" x14ac:dyDescent="0.15">
      <c r="A12" s="23" t="str">
        <f>'Zeitnahme Staffellauf'!A8</f>
        <v>Jonas</v>
      </c>
      <c r="B12" s="24">
        <f>(3000*'Zeitnahme Staffellauf'!M4*'Zeitnahme Staffellauf'!M5*'Zeitnahme Staffellauf'!M6*'Zeitnahme Staffellauf'!M7*'Zeitnahme Staffellauf'!M9*'Zeitnahme Staffellauf'!M10*'Zeitnahme Staffellauf'!M11*'Zeitnahme Staffellauf'!M12 - 'Zeitnahme Staffellauf'!M4*'Zeitnahme Staffellauf'!M5*'Zeitnahme Staffellauf'!M6*'Zeitnahme Staffellauf'!M7*'Zeitnahme Staffellauf'!M9*'Zeitnahme Staffellauf'!M10*'Zeitnahme Staffellauf'!M11*'Zeitnahme Staffellauf'!O8 - 'Zeitnahme Staffellauf'!M4*'Zeitnahme Staffellauf'!M5*'Zeitnahme Staffellauf'!M6*'Zeitnahme Staffellauf'!M7*'Zeitnahme Staffellauf'!M9*'Zeitnahme Staffellauf'!M10*'Zeitnahme Staffellauf'!M12*'Zeitnahme Staffellauf'!O8 - 'Zeitnahme Staffellauf'!M4*'Zeitnahme Staffellauf'!M5*'Zeitnahme Staffellauf'!M6*'Zeitnahme Staffellauf'!M7*'Zeitnahme Staffellauf'!M9*'Zeitnahme Staffellauf'!M11*'Zeitnahme Staffellauf'!M12*'Zeitnahme Staffellauf'!O8 - 'Zeitnahme Staffellauf'!M4*'Zeitnahme Staffellauf'!M5*'Zeitnahme Staffellauf'!M6*'Zeitnahme Staffellauf'!M7*'Zeitnahme Staffellauf'!M10*'Zeitnahme Staffellauf'!M11*'Zeitnahme Staffellauf'!M12*'Zeitnahme Staffellauf'!O8 + 'Zeitnahme Staffellauf'!M4*'Zeitnahme Staffellauf'!M5*'Zeitnahme Staffellauf'!M6*'Zeitnahme Staffellauf'!M7*'Zeitnahme Staffellauf'!M9*'Zeitnahme Staffellauf'!M10*'Zeitnahme Staffellauf'!M11*'Zeitnahme Staffellauf'!O12 + 'Zeitnahme Staffellauf'!M4*'Zeitnahme Staffellauf'!M5*'Zeitnahme Staffellauf'!M6*'Zeitnahme Staffellauf'!M7*'Zeitnahme Staffellauf'!M9*'Zeitnahme Staffellauf'!M10*'Zeitnahme Staffellauf'!M12*'Zeitnahme Staffellauf'!O11 + 'Zeitnahme Staffellauf'!M4*'Zeitnahme Staffellauf'!M5*'Zeitnahme Staffellauf'!M6*'Zeitnahme Staffellauf'!M7*'Zeitnahme Staffellauf'!M9*'Zeitnahme Staffellauf'!M11*'Zeitnahme Staffellauf'!M12*'Zeitnahme Staffellauf'!O10 + 'Zeitnahme Staffellauf'!M4*'Zeitnahme Staffellauf'!M5*'Zeitnahme Staffellauf'!M6*'Zeitnahme Staffellauf'!M7*'Zeitnahme Staffellauf'!M10*'Zeitnahme Staffellauf'!M11*'Zeitnahme Staffellauf'!M12*'Zeitnahme Staffellauf'!O9 + 'Zeitnahme Staffellauf'!M4*'Zeitnahme Staffellauf'!M5*'Zeitnahme Staffellauf'!M6*'Zeitnahme Staffellauf'!M9*'Zeitnahme Staffellauf'!M10*'Zeitnahme Staffellauf'!M11*'Zeitnahme Staffellauf'!M12*'Zeitnahme Staffellauf'!O7 + 'Zeitnahme Staffellauf'!M4*'Zeitnahme Staffellauf'!M5*'Zeitnahme Staffellauf'!M7*'Zeitnahme Staffellauf'!M9*'Zeitnahme Staffellauf'!M10*'Zeitnahme Staffellauf'!M11*'Zeitnahme Staffellauf'!M12*'Zeitnahme Staffellauf'!O6 + 'Zeitnahme Staffellauf'!M4*'Zeitnahme Staffellauf'!M6*'Zeitnahme Staffellauf'!M7*'Zeitnahme Staffellauf'!M9*'Zeitnahme Staffellauf'!M10*'Zeitnahme Staffellauf'!M11*'Zeitnahme Staffellauf'!M12*'Zeitnahme Staffellauf'!O5 + 'Zeitnahme Staffellauf'!M5*'Zeitnahme Staffellauf'!M6*'Zeitnahme Staffellauf'!M7*'Zeitnahme Staffellauf'!M9*'Zeitnahme Staffellauf'!M10*'Zeitnahme Staffellauf'!M11*'Zeitnahme Staffellauf'!M12*'Zeitnahme Staffellauf'!O4 - 'Zeitnahme Staffellauf'!M4*'Zeitnahme Staffellauf'!M5*'Zeitnahme Staffellauf'!M6*'Zeitnahme Staffellauf'!M9*'Zeitnahme Staffellauf'!M10*'Zeitnahme Staffellauf'!M11*'Zeitnahme Staffellauf'!M12*'Zeitnahme Staffellauf'!O8 - 'Zeitnahme Staffellauf'!M4*'Zeitnahme Staffellauf'!M5*'Zeitnahme Staffellauf'!M7*'Zeitnahme Staffellauf'!M9*'Zeitnahme Staffellauf'!M10*'Zeitnahme Staffellauf'!M11*'Zeitnahme Staffellauf'!M12*'Zeitnahme Staffellauf'!O8 - 'Zeitnahme Staffellauf'!M4*'Zeitnahme Staffellauf'!M6*'Zeitnahme Staffellauf'!M7*'Zeitnahme Staffellauf'!M9*'Zeitnahme Staffellauf'!M10*'Zeitnahme Staffellauf'!M11*'Zeitnahme Staffellauf'!M12*'Zeitnahme Staffellauf'!O8 - 'Zeitnahme Staffellauf'!M5*'Zeitnahme Staffellauf'!M6*'Zeitnahme Staffellauf'!M7*'Zeitnahme Staffellauf'!M9*'Zeitnahme Staffellauf'!M10*'Zeitnahme Staffellauf'!M11*'Zeitnahme Staffellauf'!M12*'Zeitnahme Staffellauf'!O8)/(2*('Zeitnahme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143.98708308973954</v>
      </c>
      <c r="C12" s="25" t="s">
        <v>5</v>
      </c>
      <c r="D12" s="26" t="str">
        <f t="shared" si="0"/>
        <v>(0 Runden, 144 m)</v>
      </c>
      <c r="E12" s="27">
        <f>'Zeitnahme Staffellauf'!M8*B12^2+'Zeitnahme Staffellauf'!O8*B12</f>
        <v>23.974986755559094</v>
      </c>
      <c r="F12" s="25" t="s">
        <v>7</v>
      </c>
      <c r="G12" s="28" t="str">
        <f t="shared" si="1"/>
        <v>(00:24,0 min)</v>
      </c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1"/>
      <c r="ALZ12" s="31"/>
      <c r="AMA12" s="31"/>
      <c r="AMB12" s="31"/>
      <c r="AMC12" s="31"/>
      <c r="AMD12" s="31"/>
      <c r="AME12" s="31"/>
      <c r="AMF12" s="31"/>
      <c r="AMG12" s="31"/>
      <c r="AMH12" s="31"/>
      <c r="AMI12" s="31"/>
      <c r="AMJ12" s="31"/>
    </row>
    <row r="13" spans="1:1024" x14ac:dyDescent="0.15">
      <c r="A13" s="17"/>
      <c r="B13" s="18">
        <f>B11+B12</f>
        <v>543.25143279469717</v>
      </c>
      <c r="C13" s="19" t="s">
        <v>5</v>
      </c>
      <c r="D13" s="20" t="str">
        <f t="shared" si="0"/>
        <v>(1 Runde, 143 m)</v>
      </c>
      <c r="E13" s="21">
        <f>E11+E12</f>
        <v>92.700976194881122</v>
      </c>
      <c r="F13" s="19" t="s">
        <v>7</v>
      </c>
      <c r="G13" s="22" t="str">
        <f t="shared" si="1"/>
        <v>(01:32,7 min)</v>
      </c>
    </row>
    <row r="14" spans="1:1024" s="29" customFormat="1" x14ac:dyDescent="0.15">
      <c r="A14" s="23" t="str">
        <f>'Zeitnahme Staffellauf'!A9</f>
        <v>Lea</v>
      </c>
      <c r="B14" s="24">
        <f>(3000*'Zeitnahme Staffellauf'!M4*'Zeitnahme Staffellauf'!M5*'Zeitnahme Staffellauf'!M6*'Zeitnahme Staffellauf'!M7*'Zeitnahme Staffellauf'!M8*'Zeitnahme Staffellauf'!M10*'Zeitnahme Staffellauf'!M11*'Zeitnahme Staffellauf'!M12 - 'Zeitnahme Staffellauf'!M4*'Zeitnahme Staffellauf'!M5*'Zeitnahme Staffellauf'!M6*'Zeitnahme Staffellauf'!M7*'Zeitnahme Staffellauf'!M8*'Zeitnahme Staffellauf'!M10*'Zeitnahme Staffellauf'!M11*'Zeitnahme Staffellauf'!O9 - 'Zeitnahme Staffellauf'!M4*'Zeitnahme Staffellauf'!M5*'Zeitnahme Staffellauf'!M6*'Zeitnahme Staffellauf'!M7*'Zeitnahme Staffellauf'!M8*'Zeitnahme Staffellauf'!M10*'Zeitnahme Staffellauf'!M12*'Zeitnahme Staffellauf'!O9 - 'Zeitnahme Staffellauf'!M4*'Zeitnahme Staffellauf'!M5*'Zeitnahme Staffellauf'!M6*'Zeitnahme Staffellauf'!M7*'Zeitnahme Staffellauf'!M8*'Zeitnahme Staffellauf'!M11*'Zeitnahme Staffellauf'!M12*'Zeitnahme Staffellauf'!O9 + 'Zeitnahme Staffellauf'!M4*'Zeitnahme Staffellauf'!M5*'Zeitnahme Staffellauf'!M6*'Zeitnahme Staffellauf'!M7*'Zeitnahme Staffellauf'!M8*'Zeitnahme Staffellauf'!M10*'Zeitnahme Staffellauf'!M11*'Zeitnahme Staffellauf'!O12 + 'Zeitnahme Staffellauf'!M4*'Zeitnahme Staffellauf'!M5*'Zeitnahme Staffellauf'!M6*'Zeitnahme Staffellauf'!M7*'Zeitnahme Staffellauf'!M8*'Zeitnahme Staffellauf'!M10*'Zeitnahme Staffellauf'!M12*'Zeitnahme Staffellauf'!O11 + 'Zeitnahme Staffellauf'!M4*'Zeitnahme Staffellauf'!M5*'Zeitnahme Staffellauf'!M6*'Zeitnahme Staffellauf'!M7*'Zeitnahme Staffellauf'!M8*'Zeitnahme Staffellauf'!M11*'Zeitnahme Staffellauf'!M12*'Zeitnahme Staffellauf'!O10 + 'Zeitnahme Staffellauf'!M4*'Zeitnahme Staffellauf'!M5*'Zeitnahme Staffellauf'!M6*'Zeitnahme Staffellauf'!M7*'Zeitnahme Staffellauf'!M10*'Zeitnahme Staffellauf'!M11*'Zeitnahme Staffellauf'!M12*'Zeitnahme Staffellauf'!O8 + 'Zeitnahme Staffellauf'!M4*'Zeitnahme Staffellauf'!M5*'Zeitnahme Staffellauf'!M6*'Zeitnahme Staffellauf'!M8*'Zeitnahme Staffellauf'!M10*'Zeitnahme Staffellauf'!M11*'Zeitnahme Staffellauf'!M12*'Zeitnahme Staffellauf'!O7 + 'Zeitnahme Staffellauf'!M4*'Zeitnahme Staffellauf'!M5*'Zeitnahme Staffellauf'!M7*'Zeitnahme Staffellauf'!M8*'Zeitnahme Staffellauf'!M10*'Zeitnahme Staffellauf'!M11*'Zeitnahme Staffellauf'!M12*'Zeitnahme Staffellauf'!O6 + 'Zeitnahme Staffellauf'!M4*'Zeitnahme Staffellauf'!M6*'Zeitnahme Staffellauf'!M7*'Zeitnahme Staffellauf'!M8*'Zeitnahme Staffellauf'!M10*'Zeitnahme Staffellauf'!M11*'Zeitnahme Staffellauf'!M12*'Zeitnahme Staffellauf'!O5 + 'Zeitnahme Staffellauf'!M5*'Zeitnahme Staffellauf'!M6*'Zeitnahme Staffellauf'!M7*'Zeitnahme Staffellauf'!M8*'Zeitnahme Staffellauf'!M10*'Zeitnahme Staffellauf'!M11*'Zeitnahme Staffellauf'!M12*'Zeitnahme Staffellauf'!O4 - 'Zeitnahme Staffellauf'!M4*'Zeitnahme Staffellauf'!M5*'Zeitnahme Staffellauf'!M6*'Zeitnahme Staffellauf'!M7*'Zeitnahme Staffellauf'!M10*'Zeitnahme Staffellauf'!M11*'Zeitnahme Staffellauf'!M12*'Zeitnahme Staffellauf'!O9 - 'Zeitnahme Staffellauf'!M4*'Zeitnahme Staffellauf'!M5*'Zeitnahme Staffellauf'!M6*'Zeitnahme Staffellauf'!M8*'Zeitnahme Staffellauf'!M10*'Zeitnahme Staffellauf'!M11*'Zeitnahme Staffellauf'!M12*'Zeitnahme Staffellauf'!O9 - 'Zeitnahme Staffellauf'!M4*'Zeitnahme Staffellauf'!M5*'Zeitnahme Staffellauf'!M7*'Zeitnahme Staffellauf'!M8*'Zeitnahme Staffellauf'!M10*'Zeitnahme Staffellauf'!M11*'Zeitnahme Staffellauf'!M12*'Zeitnahme Staffellauf'!O9 - 'Zeitnahme Staffellauf'!M4*'Zeitnahme Staffellauf'!M6*'Zeitnahme Staffellauf'!M7*'Zeitnahme Staffellauf'!M8*'Zeitnahme Staffellauf'!M10*'Zeitnahme Staffellauf'!M11*'Zeitnahme Staffellauf'!M12*'Zeitnahme Staffellauf'!O9 - 'Zeitnahme Staffellauf'!M5*'Zeitnahme Staffellauf'!M6*'Zeitnahme Staffellauf'!M7*'Zeitnahme Staffellauf'!M8*'Zeitnahme Staffellauf'!M10*'Zeitnahme Staffellauf'!M11*'Zeitnahme Staffellauf'!M12*'Zeitnahme Staffellauf'!O9)/(2*('Zeitnahme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146.21125452572059</v>
      </c>
      <c r="C14" s="25" t="s">
        <v>5</v>
      </c>
      <c r="D14" s="26" t="str">
        <f t="shared" si="0"/>
        <v>(0 Runden, 146 m)</v>
      </c>
      <c r="E14" s="27">
        <f>'Zeitnahme Staffellauf'!M9*B14^2+'Zeitnahme Staffellauf'!O9*B14</f>
        <v>23.274307539288579</v>
      </c>
      <c r="F14" s="25" t="s">
        <v>7</v>
      </c>
      <c r="G14" s="28" t="str">
        <f t="shared" si="1"/>
        <v>(00:23,3 min)</v>
      </c>
      <c r="ALO14" s="30"/>
      <c r="ALP14" s="30"/>
      <c r="ALQ14" s="30"/>
      <c r="ALR14" s="30"/>
      <c r="ALS14" s="30"/>
      <c r="ALT14" s="30"/>
      <c r="ALU14" s="30"/>
      <c r="ALV14" s="30"/>
      <c r="ALW14" s="30"/>
      <c r="ALX14" s="30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</row>
    <row r="15" spans="1:1024" x14ac:dyDescent="0.15">
      <c r="A15" s="17"/>
      <c r="B15" s="18">
        <f>B13+B14</f>
        <v>689.46268732041779</v>
      </c>
      <c r="C15" s="19" t="s">
        <v>5</v>
      </c>
      <c r="D15" s="20" t="str">
        <f t="shared" si="0"/>
        <v>(1 Runde, 289 m)</v>
      </c>
      <c r="E15" s="21">
        <f>E13+E14</f>
        <v>115.97528373416969</v>
      </c>
      <c r="F15" s="19" t="s">
        <v>7</v>
      </c>
      <c r="G15" s="22" t="str">
        <f t="shared" si="1"/>
        <v>(01:56,0 min)</v>
      </c>
    </row>
    <row r="16" spans="1:1024" s="29" customFormat="1" x14ac:dyDescent="0.15">
      <c r="A16" s="23" t="str">
        <f>'Zeitnahme Staffellauf'!A10</f>
        <v>Luca</v>
      </c>
      <c r="B16" s="24">
        <f>(3000*'Zeitnahme Staffellauf'!M4*'Zeitnahme Staffellauf'!M5*'Zeitnahme Staffellauf'!M6*'Zeitnahme Staffellauf'!M7*'Zeitnahme Staffellauf'!M8*'Zeitnahme Staffellauf'!M9*'Zeitnahme Staffellauf'!M11*'Zeitnahme Staffellauf'!M12 - 'Zeitnahme Staffellauf'!M4*'Zeitnahme Staffellauf'!M5*'Zeitnahme Staffellauf'!M6*'Zeitnahme Staffellauf'!M7*'Zeitnahme Staffellauf'!M8*'Zeitnahme Staffellauf'!M9*'Zeitnahme Staffellauf'!M11*'Zeitnahme Staffellauf'!O10 - 'Zeitnahme Staffellauf'!M4*'Zeitnahme Staffellauf'!M5*'Zeitnahme Staffellauf'!M6*'Zeitnahme Staffellauf'!M7*'Zeitnahme Staffellauf'!M8*'Zeitnahme Staffellauf'!M9*'Zeitnahme Staffellauf'!M12*'Zeitnahme Staffellauf'!O10 + 'Zeitnahme Staffellauf'!M4*'Zeitnahme Staffellauf'!M5*'Zeitnahme Staffellauf'!M6*'Zeitnahme Staffellauf'!M7*'Zeitnahme Staffellauf'!M8*'Zeitnahme Staffellauf'!M9*'Zeitnahme Staffellauf'!M11*'Zeitnahme Staffellauf'!O12 + 'Zeitnahme Staffellauf'!M4*'Zeitnahme Staffellauf'!M5*'Zeitnahme Staffellauf'!M6*'Zeitnahme Staffellauf'!M7*'Zeitnahme Staffellauf'!M8*'Zeitnahme Staffellauf'!M9*'Zeitnahme Staffellauf'!M12*'Zeitnahme Staffellauf'!O11 + 'Zeitnahme Staffellauf'!M4*'Zeitnahme Staffellauf'!M5*'Zeitnahme Staffellauf'!M6*'Zeitnahme Staffellauf'!M7*'Zeitnahme Staffellauf'!M8*'Zeitnahme Staffellauf'!M11*'Zeitnahme Staffellauf'!M12*'Zeitnahme Staffellauf'!O9 + 'Zeitnahme Staffellauf'!M4*'Zeitnahme Staffellauf'!M5*'Zeitnahme Staffellauf'!M6*'Zeitnahme Staffellauf'!M7*'Zeitnahme Staffellauf'!M9*'Zeitnahme Staffellauf'!M11*'Zeitnahme Staffellauf'!M12*'Zeitnahme Staffellauf'!O8 + 'Zeitnahme Staffellauf'!M4*'Zeitnahme Staffellauf'!M5*'Zeitnahme Staffellauf'!M6*'Zeitnahme Staffellauf'!M8*'Zeitnahme Staffellauf'!M9*'Zeitnahme Staffellauf'!M11*'Zeitnahme Staffellauf'!M12*'Zeitnahme Staffellauf'!O7 + 'Zeitnahme Staffellauf'!M4*'Zeitnahme Staffellauf'!M5*'Zeitnahme Staffellauf'!M7*'Zeitnahme Staffellauf'!M8*'Zeitnahme Staffellauf'!M9*'Zeitnahme Staffellauf'!M11*'Zeitnahme Staffellauf'!M12*'Zeitnahme Staffellauf'!O6 + 'Zeitnahme Staffellauf'!M4*'Zeitnahme Staffellauf'!M6*'Zeitnahme Staffellauf'!M7*'Zeitnahme Staffellauf'!M8*'Zeitnahme Staffellauf'!M9*'Zeitnahme Staffellauf'!M11*'Zeitnahme Staffellauf'!M12*'Zeitnahme Staffellauf'!O5 + 'Zeitnahme Staffellauf'!M5*'Zeitnahme Staffellauf'!M6*'Zeitnahme Staffellauf'!M7*'Zeitnahme Staffellauf'!M8*'Zeitnahme Staffellauf'!M9*'Zeitnahme Staffellauf'!M11*'Zeitnahme Staffellauf'!M12*'Zeitnahme Staffellauf'!O4 - 'Zeitnahme Staffellauf'!M4*'Zeitnahme Staffellauf'!M5*'Zeitnahme Staffellauf'!M6*'Zeitnahme Staffellauf'!M7*'Zeitnahme Staffellauf'!M8*'Zeitnahme Staffellauf'!M11*'Zeitnahme Staffellauf'!M12*'Zeitnahme Staffellauf'!O10 - 'Zeitnahme Staffellauf'!M4*'Zeitnahme Staffellauf'!M5*'Zeitnahme Staffellauf'!M6*'Zeitnahme Staffellauf'!M7*'Zeitnahme Staffellauf'!M9*'Zeitnahme Staffellauf'!M11*'Zeitnahme Staffellauf'!M12*'Zeitnahme Staffellauf'!O10 - 'Zeitnahme Staffellauf'!M4*'Zeitnahme Staffellauf'!M5*'Zeitnahme Staffellauf'!M6*'Zeitnahme Staffellauf'!M8*'Zeitnahme Staffellauf'!M9*'Zeitnahme Staffellauf'!M11*'Zeitnahme Staffellauf'!M12*'Zeitnahme Staffellauf'!O10 - 'Zeitnahme Staffellauf'!M4*'Zeitnahme Staffellauf'!M5*'Zeitnahme Staffellauf'!M7*'Zeitnahme Staffellauf'!M8*'Zeitnahme Staffellauf'!M9*'Zeitnahme Staffellauf'!M11*'Zeitnahme Staffellauf'!M12*'Zeitnahme Staffellauf'!O10 - 'Zeitnahme Staffellauf'!M4*'Zeitnahme Staffellauf'!M6*'Zeitnahme Staffellauf'!M7*'Zeitnahme Staffellauf'!M8*'Zeitnahme Staffellauf'!M9*'Zeitnahme Staffellauf'!M11*'Zeitnahme Staffellauf'!M12*'Zeitnahme Staffellauf'!O10 - 'Zeitnahme Staffellauf'!M5*'Zeitnahme Staffellauf'!M6*'Zeitnahme Staffellauf'!M7*'Zeitnahme Staffellauf'!M8*'Zeitnahme Staffellauf'!M9*'Zeitnahme Staffellauf'!M11*'Zeitnahme Staffellauf'!M12*'Zeitnahme Staffellauf'!O10)/(2*('Zeitnahme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221.50210037616384</v>
      </c>
      <c r="C16" s="25" t="s">
        <v>5</v>
      </c>
      <c r="D16" s="26" t="str">
        <f t="shared" si="0"/>
        <v>(0 Runden, 222 m)</v>
      </c>
      <c r="E16" s="27">
        <f>'Zeitnahme Staffellauf'!M10*B16^2+'Zeitnahme Staffellauf'!O10*B16</f>
        <v>36.167702857606898</v>
      </c>
      <c r="F16" s="25" t="s">
        <v>7</v>
      </c>
      <c r="G16" s="28" t="str">
        <f t="shared" si="1"/>
        <v>(00:36,2 min)</v>
      </c>
      <c r="ALO16" s="30"/>
      <c r="ALP16" s="30"/>
      <c r="ALQ16" s="30"/>
      <c r="ALR16" s="30"/>
      <c r="ALS16" s="30"/>
      <c r="ALT16" s="30"/>
      <c r="ALU16" s="30"/>
      <c r="ALV16" s="30"/>
      <c r="ALW16" s="30"/>
      <c r="ALX16" s="30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</row>
    <row r="17" spans="1:1024" x14ac:dyDescent="0.15">
      <c r="A17" s="17"/>
      <c r="B17" s="18">
        <f>B15+B16</f>
        <v>910.96478769658165</v>
      </c>
      <c r="C17" s="19" t="s">
        <v>5</v>
      </c>
      <c r="D17" s="20" t="str">
        <f t="shared" si="0"/>
        <v>(2 Runden, 111 m)</v>
      </c>
      <c r="E17" s="21">
        <f>E15+E16</f>
        <v>152.14298659177661</v>
      </c>
      <c r="F17" s="19" t="s">
        <v>7</v>
      </c>
      <c r="G17" s="22" t="str">
        <f t="shared" si="1"/>
        <v>(02:32,1 min)</v>
      </c>
    </row>
    <row r="18" spans="1:1024" s="29" customFormat="1" x14ac:dyDescent="0.15">
      <c r="A18" s="23" t="str">
        <f>'Zeitnahme Staffellauf'!A11</f>
        <v>Lena</v>
      </c>
      <c r="B18" s="24">
        <f>(3000*'Zeitnahme Staffellauf'!M4*'Zeitnahme Staffellauf'!M5*'Zeitnahme Staffellauf'!M6*'Zeitnahme Staffellauf'!M7*'Zeitnahme Staffellauf'!M8*'Zeitnahme Staffellauf'!M9*'Zeitnahme Staffellauf'!M10*'Zeitnahme Staffellauf'!M12 - 'Zeitnahme Staffellauf'!M4*'Zeitnahme Staffellauf'!M5*'Zeitnahme Staffellauf'!M6*'Zeitnahme Staffellauf'!M7*'Zeitnahme Staffellauf'!M8*'Zeitnahme Staffellauf'!M9*'Zeitnahme Staffellauf'!M10*'Zeitnahme Staffellauf'!O11 + 'Zeitnahme Staffellauf'!M4*'Zeitnahme Staffellauf'!M5*'Zeitnahme Staffellauf'!M6*'Zeitnahme Staffellauf'!M7*'Zeitnahme Staffellauf'!M8*'Zeitnahme Staffellauf'!M9*'Zeitnahme Staffellauf'!M10*'Zeitnahme Staffellauf'!O12 + 'Zeitnahme Staffellauf'!M4*'Zeitnahme Staffellauf'!M5*'Zeitnahme Staffellauf'!M6*'Zeitnahme Staffellauf'!M7*'Zeitnahme Staffellauf'!M8*'Zeitnahme Staffellauf'!M9*'Zeitnahme Staffellauf'!M12*'Zeitnahme Staffellauf'!O10 + 'Zeitnahme Staffellauf'!M4*'Zeitnahme Staffellauf'!M5*'Zeitnahme Staffellauf'!M6*'Zeitnahme Staffellauf'!M7*'Zeitnahme Staffellauf'!M8*'Zeitnahme Staffellauf'!M10*'Zeitnahme Staffellauf'!M12*'Zeitnahme Staffellauf'!O9 + 'Zeitnahme Staffellauf'!M4*'Zeitnahme Staffellauf'!M5*'Zeitnahme Staffellauf'!M6*'Zeitnahme Staffellauf'!M7*'Zeitnahme Staffellauf'!M9*'Zeitnahme Staffellauf'!M10*'Zeitnahme Staffellauf'!M12*'Zeitnahme Staffellauf'!O8 + 'Zeitnahme Staffellauf'!M4*'Zeitnahme Staffellauf'!M5*'Zeitnahme Staffellauf'!M6*'Zeitnahme Staffellauf'!M8*'Zeitnahme Staffellauf'!M9*'Zeitnahme Staffellauf'!M10*'Zeitnahme Staffellauf'!M12*'Zeitnahme Staffellauf'!O7 + 'Zeitnahme Staffellauf'!M4*'Zeitnahme Staffellauf'!M5*'Zeitnahme Staffellauf'!M7*'Zeitnahme Staffellauf'!M8*'Zeitnahme Staffellauf'!M9*'Zeitnahme Staffellauf'!M10*'Zeitnahme Staffellauf'!M12*'Zeitnahme Staffellauf'!O6 + 'Zeitnahme Staffellauf'!M4*'Zeitnahme Staffellauf'!M6*'Zeitnahme Staffellauf'!M7*'Zeitnahme Staffellauf'!M8*'Zeitnahme Staffellauf'!M9*'Zeitnahme Staffellauf'!M10*'Zeitnahme Staffellauf'!M12*'Zeitnahme Staffellauf'!O5 + 'Zeitnahme Staffellauf'!M5*'Zeitnahme Staffellauf'!M6*'Zeitnahme Staffellauf'!M7*'Zeitnahme Staffellauf'!M8*'Zeitnahme Staffellauf'!M9*'Zeitnahme Staffellauf'!M10*'Zeitnahme Staffellauf'!M12*'Zeitnahme Staffellauf'!O4 - 'Zeitnahme Staffellauf'!M4*'Zeitnahme Staffellauf'!M5*'Zeitnahme Staffellauf'!M6*'Zeitnahme Staffellauf'!M7*'Zeitnahme Staffellauf'!M8*'Zeitnahme Staffellauf'!M9*'Zeitnahme Staffellauf'!M12*'Zeitnahme Staffellauf'!O11 - 'Zeitnahme Staffellauf'!M4*'Zeitnahme Staffellauf'!M5*'Zeitnahme Staffellauf'!M6*'Zeitnahme Staffellauf'!M7*'Zeitnahme Staffellauf'!M8*'Zeitnahme Staffellauf'!M10*'Zeitnahme Staffellauf'!M12*'Zeitnahme Staffellauf'!O11 - 'Zeitnahme Staffellauf'!M4*'Zeitnahme Staffellauf'!M5*'Zeitnahme Staffellauf'!M6*'Zeitnahme Staffellauf'!M7*'Zeitnahme Staffellauf'!M9*'Zeitnahme Staffellauf'!M10*'Zeitnahme Staffellauf'!M12*'Zeitnahme Staffellauf'!O11 - 'Zeitnahme Staffellauf'!M4*'Zeitnahme Staffellauf'!M5*'Zeitnahme Staffellauf'!M6*'Zeitnahme Staffellauf'!M8*'Zeitnahme Staffellauf'!M9*'Zeitnahme Staffellauf'!M10*'Zeitnahme Staffellauf'!M12*'Zeitnahme Staffellauf'!O11 - 'Zeitnahme Staffellauf'!M4*'Zeitnahme Staffellauf'!M5*'Zeitnahme Staffellauf'!M7*'Zeitnahme Staffellauf'!M8*'Zeitnahme Staffellauf'!M9*'Zeitnahme Staffellauf'!M10*'Zeitnahme Staffellauf'!M12*'Zeitnahme Staffellauf'!O11 - 'Zeitnahme Staffellauf'!M4*'Zeitnahme Staffellauf'!M6*'Zeitnahme Staffellauf'!M7*'Zeitnahme Staffellauf'!M8*'Zeitnahme Staffellauf'!M9*'Zeitnahme Staffellauf'!M10*'Zeitnahme Staffellauf'!M12*'Zeitnahme Staffellauf'!O11 - 'Zeitnahme Staffellauf'!M5*'Zeitnahme Staffellauf'!M6*'Zeitnahme Staffellauf'!M7*'Zeitnahme Staffellauf'!M8*'Zeitnahme Staffellauf'!M9*'Zeitnahme Staffellauf'!M10*'Zeitnahme Staffellauf'!M12*'Zeitnahme Staffellauf'!O11)/(2*('Zeitnahme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251.36404498953786</v>
      </c>
      <c r="C18" s="25" t="s">
        <v>5</v>
      </c>
      <c r="D18" s="26" t="str">
        <f t="shared" si="0"/>
        <v>(0 Runden, 251 m)</v>
      </c>
      <c r="E18" s="27">
        <f>'Zeitnahme Staffellauf'!M11*B18^2+'Zeitnahme Staffellauf'!O11*B18</f>
        <v>38.683550534936863</v>
      </c>
      <c r="F18" s="25" t="s">
        <v>7</v>
      </c>
      <c r="G18" s="28" t="str">
        <f t="shared" si="1"/>
        <v>(00:38,7 min)</v>
      </c>
      <c r="ALO18" s="30"/>
      <c r="ALP18" s="30"/>
      <c r="ALQ18" s="30"/>
      <c r="ALR18" s="30"/>
      <c r="ALS18" s="30"/>
      <c r="ALT18" s="30"/>
      <c r="ALU18" s="30"/>
      <c r="ALV18" s="30"/>
      <c r="ALW18" s="30"/>
      <c r="ALX18" s="30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</row>
    <row r="19" spans="1:1024" x14ac:dyDescent="0.15">
      <c r="A19" s="17"/>
      <c r="B19" s="18">
        <f>B17+B18</f>
        <v>1162.3288326861195</v>
      </c>
      <c r="C19" s="19" t="s">
        <v>5</v>
      </c>
      <c r="D19" s="20" t="str">
        <f t="shared" si="0"/>
        <v>(2 Runden, 362 m)</v>
      </c>
      <c r="E19" s="21">
        <f>E17+E18</f>
        <v>190.82653712671348</v>
      </c>
      <c r="F19" s="19" t="s">
        <v>7</v>
      </c>
      <c r="G19" s="22" t="str">
        <f t="shared" si="1"/>
        <v>(03:10,8 min)</v>
      </c>
    </row>
    <row r="20" spans="1:1024" s="29" customFormat="1" x14ac:dyDescent="0.15">
      <c r="A20" s="23" t="str">
        <f>'Zeitnahme Staffellauf'!A12</f>
        <v>Andreas</v>
      </c>
      <c r="B20" s="24">
        <f>(3000*'Zeitnahme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Staffellauf'!O11 + 'Zeitnahme Staffellauf'!M4*'Zeitnahme Staffellauf'!M5*'Zeitnahme Staffellauf'!M6*'Zeitnahme Staffellauf'!M7*'Zeitnahme Staffellauf'!M8*'Zeitnahme Staffellauf'!M9*'Zeitnahme Staffellauf'!M11*'Zeitnahme Staffellauf'!O10 + 'Zeitnahme Staffellauf'!M4*'Zeitnahme Staffellauf'!M5*'Zeitnahme Staffellauf'!M6*'Zeitnahme Staffellauf'!M7*'Zeitnahme Staffellauf'!M8*'Zeitnahme Staffellauf'!M10*'Zeitnahme Staffellauf'!M11*'Zeitnahme Staffellauf'!O9 + 'Zeitnahme Staffellauf'!M4*'Zeitnahme Staffellauf'!M5*'Zeitnahme Staffellauf'!M6*'Zeitnahme Staffellauf'!M7*'Zeitnahme Staffellauf'!M9*'Zeitnahme Staffellauf'!M10*'Zeitnahme Staffellauf'!M11*'Zeitnahme Staffellauf'!O8 + 'Zeitnahme Staffellauf'!M4*'Zeitnahme Staffellauf'!M5*'Zeitnahme Staffellauf'!M6*'Zeitnahme Staffellauf'!M8*'Zeitnahme Staffellauf'!M9*'Zeitnahme Staffellauf'!M10*'Zeitnahme Staffellauf'!M11*'Zeitnahme Staffellauf'!O7 + 'Zeitnahme Staffellauf'!M4*'Zeitnahme Staffellauf'!M5*'Zeitnahme Staffellauf'!M7*'Zeitnahme Staffellauf'!M8*'Zeitnahme Staffellauf'!M9*'Zeitnahme Staffellauf'!M10*'Zeitnahme Staffellauf'!M11*'Zeitnahme Staffellauf'!O6 + 'Zeitnahme Staffellauf'!M4*'Zeitnahme Staffellauf'!M6*'Zeitnahme Staffellauf'!M7*'Zeitnahme Staffellauf'!M8*'Zeitnahme Staffellauf'!M9*'Zeitnahme Staffellauf'!M10*'Zeitnahme Staffellauf'!M11*'Zeitnahme Staffellauf'!O5 + 'Zeitnahme Staffellauf'!M5*'Zeitnahme Staffellauf'!M6*'Zeitnahme Staffellauf'!M7*'Zeitnahme Staffellauf'!M8*'Zeitnahme Staffellauf'!M9*'Zeitnahme Staffellauf'!M10*'Zeitnahme Staffellauf'!M11*'Zeitnahme Staffellauf'!O4 - 'Zeitnahme Staffellauf'!M4*'Zeitnahme Staffellauf'!M5*'Zeitnahme Staffellauf'!M6*'Zeitnahme Staffellauf'!M7*'Zeitnahme Staffellauf'!M8*'Zeitnahme Staffellauf'!M9*'Zeitnahme Staffellauf'!M10*'Zeitnahme Staffellauf'!O12 - 'Zeitnahme Staffellauf'!M4*'Zeitnahme Staffellauf'!M5*'Zeitnahme Staffellauf'!M6*'Zeitnahme Staffellauf'!M7*'Zeitnahme Staffellauf'!M8*'Zeitnahme Staffellauf'!M9*'Zeitnahme Staffellauf'!M11*'Zeitnahme Staffellauf'!O12 - 'Zeitnahme Staffellauf'!M4*'Zeitnahme Staffellauf'!M5*'Zeitnahme Staffellauf'!M6*'Zeitnahme Staffellauf'!M7*'Zeitnahme Staffellauf'!M8*'Zeitnahme Staffellauf'!M10*'Zeitnahme Staffellauf'!M11*'Zeitnahme Staffellauf'!O12 - 'Zeitnahme Staffellauf'!M4*'Zeitnahme Staffellauf'!M5*'Zeitnahme Staffellauf'!M6*'Zeitnahme Staffellauf'!M7*'Zeitnahme Staffellauf'!M9*'Zeitnahme Staffellauf'!M10*'Zeitnahme Staffellauf'!M11*'Zeitnahme Staffellauf'!O12 - 'Zeitnahme Staffellauf'!M4*'Zeitnahme Staffellauf'!M5*'Zeitnahme Staffellauf'!M6*'Zeitnahme Staffellauf'!M8*'Zeitnahme Staffellauf'!M9*'Zeitnahme Staffellauf'!M10*'Zeitnahme Staffellauf'!M11*'Zeitnahme Staffellauf'!O12 - 'Zeitnahme Staffellauf'!M4*'Zeitnahme Staffellauf'!M5*'Zeitnahme Staffellauf'!M7*'Zeitnahme Staffellauf'!M8*'Zeitnahme Staffellauf'!M9*'Zeitnahme Staffellauf'!M10*'Zeitnahme Staffellauf'!M11*'Zeitnahme Staffellauf'!O12 - 'Zeitnahme Staffellauf'!M4*'Zeitnahme Staffellauf'!M6*'Zeitnahme Staffellauf'!M7*'Zeitnahme Staffellauf'!M8*'Zeitnahme Staffellauf'!M9*'Zeitnahme Staffellauf'!M10*'Zeitnahme Staffellauf'!M11*'Zeitnahme Staffellauf'!O12 - 'Zeitnahme Staffellauf'!M5*'Zeitnahme Staffellauf'!M6*'Zeitnahme Staffellauf'!M7*'Zeitnahme Staffellauf'!M8*'Zeitnahme Staffellauf'!M9*'Zeitnahme Staffellauf'!M10*'Zeitnahme Staffellauf'!M11*'Zeitnahme Staffellauf'!O12)/(2*('Zeitnahme Staffellauf'!M4*'Zeitnahme Staffellauf'!M5*'Zeitnahme Staffellauf'!M6*'Zeitnahme Staffellauf'!M7*'Zeitnahme Staffellauf'!M8*'Zeitnahme Staffellauf'!M9*'Zeitnahme Staffellauf'!M10*'Zeitnahme Staffellauf'!M11 + 'Zeitnahme Staffellauf'!M4*'Zeitnahme Staffellauf'!M5*'Zeitnahme Staffellauf'!M6*'Zeitnahme Staffellauf'!M7*'Zeitnahme Staffellauf'!M8*'Zeitnahme Staffellauf'!M9*'Zeitnahme Staffellauf'!M10*'Zeitnahme Staffellauf'!M12 + 'Zeitnahme Staffellauf'!M4*'Zeitnahme Staffellauf'!M5*'Zeitnahme Staffellauf'!M6*'Zeitnahme Staffellauf'!M7*'Zeitnahme Staffellauf'!M8*'Zeitnahme Staffellauf'!M9*'Zeitnahme Staffellauf'!M11*'Zeitnahme Staffellauf'!M12 + 'Zeitnahme Staffellauf'!M4*'Zeitnahme Staffellauf'!M5*'Zeitnahme Staffellauf'!M6*'Zeitnahme Staffellauf'!M7*'Zeitnahme Staffellauf'!M8*'Zeitnahme Staffellauf'!M10*'Zeitnahme Staffellauf'!M11*'Zeitnahme Staffellauf'!M12 + 'Zeitnahme Staffellauf'!M4*'Zeitnahme Staffellauf'!M5*'Zeitnahme Staffellauf'!M6*'Zeitnahme Staffellauf'!M7*'Zeitnahme Staffellauf'!M9*'Zeitnahme Staffellauf'!M10*'Zeitnahme Staffellauf'!M11*'Zeitnahme Staffellauf'!M12 + 'Zeitnahme Staffellauf'!M4*'Zeitnahme Staffellauf'!M5*'Zeitnahme Staffellauf'!M6*'Zeitnahme Staffellauf'!M8*'Zeitnahme Staffellauf'!M9*'Zeitnahme Staffellauf'!M10*'Zeitnahme Staffellauf'!M11*'Zeitnahme Staffellauf'!M12 + 'Zeitnahme Staffellauf'!M4*'Zeitnahme Staffellauf'!M5*'Zeitnahme Staffellauf'!M7*'Zeitnahme Staffellauf'!M8*'Zeitnahme Staffellauf'!M9*'Zeitnahme Staffellauf'!M10*'Zeitnahme Staffellauf'!M11*'Zeitnahme Staffellauf'!M12 + 'Zeitnahme Staffellauf'!M4*'Zeitnahme Staffellauf'!M6*'Zeitnahme Staffellauf'!M7*'Zeitnahme Staffellauf'!M8*'Zeitnahme Staffellauf'!M9*'Zeitnahme Staffellauf'!M10*'Zeitnahme Staffellauf'!M11*'Zeitnahme Staffellauf'!M12 + 'Zeitnahme Staffellauf'!M5*'Zeitnahme Staffellauf'!M6*'Zeitnahme Staffellauf'!M7*'Zeitnahme Staffellauf'!M8*'Zeitnahme Staffellauf'!M9*'Zeitnahme Staffellauf'!M10*'Zeitnahme Staffellauf'!M11*'Zeitnahme Staffellauf'!M12))</f>
        <v>337.6711673138808</v>
      </c>
      <c r="C20" s="25" t="s">
        <v>5</v>
      </c>
      <c r="D20" s="26" t="str">
        <f t="shared" si="0"/>
        <v>(0 Runden, 338 m)</v>
      </c>
      <c r="E20" s="27">
        <f>'Zeitnahme Staffellauf'!M12*B20^2+'Zeitnahme Staffellauf'!O12*B20</f>
        <v>51.763251857519549</v>
      </c>
      <c r="F20" s="25" t="s">
        <v>7</v>
      </c>
      <c r="G20" s="28" t="str">
        <f t="shared" si="1"/>
        <v>(00:51,8 min)</v>
      </c>
      <c r="ALO20" s="30"/>
      <c r="ALP20" s="30"/>
      <c r="ALQ20" s="30"/>
      <c r="ALR20" s="30"/>
      <c r="ALS20" s="30"/>
      <c r="ALT20" s="30"/>
      <c r="ALU20" s="30"/>
      <c r="ALV20" s="30"/>
      <c r="ALW20" s="30"/>
      <c r="ALX20" s="30"/>
      <c r="ALY20" s="31"/>
      <c r="ALZ20" s="31"/>
      <c r="AMA20" s="31"/>
      <c r="AMB20" s="31"/>
      <c r="AMC20" s="31"/>
      <c r="AMD20" s="31"/>
      <c r="AME20" s="31"/>
      <c r="AMF20" s="31"/>
      <c r="AMG20" s="31"/>
      <c r="AMH20" s="31"/>
      <c r="AMI20" s="31"/>
      <c r="AMJ20" s="31"/>
    </row>
    <row r="21" spans="1:1024" x14ac:dyDescent="0.15">
      <c r="A21" s="17"/>
      <c r="B21" s="18">
        <f>B19+B20</f>
        <v>1500.0000000000005</v>
      </c>
      <c r="C21" s="19" t="s">
        <v>5</v>
      </c>
      <c r="D21" s="20" t="str">
        <f t="shared" si="0"/>
        <v>(3 Runden, 300 m)</v>
      </c>
      <c r="E21" s="21">
        <f>E19+E20</f>
        <v>242.58978898423302</v>
      </c>
      <c r="F21" s="19" t="s">
        <v>7</v>
      </c>
      <c r="G21" s="22" t="str">
        <f t="shared" si="1"/>
        <v>(04:02,6 min)</v>
      </c>
    </row>
    <row r="22" spans="1:1024" ht="27.4" customHeight="1" x14ac:dyDescent="0.15">
      <c r="A22" s="32" t="s">
        <v>30</v>
      </c>
      <c r="B22" s="70">
        <f>IF(E21&lt;=(3*60+25),4,IF(E21&lt;=(3*60+40),3,IF(E21&lt;=(3*60+55),2,IF(E21&lt;=(4*60+10),1,0))))</f>
        <v>1</v>
      </c>
      <c r="C22" s="70"/>
      <c r="D22" s="70"/>
      <c r="E22" s="70"/>
      <c r="F22" s="70"/>
      <c r="G22" s="70"/>
    </row>
    <row r="23" spans="1:1024" ht="31.15" customHeight="1" x14ac:dyDescent="0.15"/>
    <row r="69" spans="4:4" x14ac:dyDescent="0.15">
      <c r="D69" s="33"/>
    </row>
  </sheetData>
  <sheetProtection algorithmName="SHA-512" hashValue="xri/5wxqtFzZAvhP9ImtVyhfSdil0BwQSb8NVzvuH7UsmaIAYo14dmkcqPXtlvfb1usQtst5RDr4Dt69yTWLng==" saltValue="iudfcx66Aeqs3eO0OrjaYw==" spinCount="100000" sheet="1" objects="1" scenarios="1"/>
  <mergeCells count="4">
    <mergeCell ref="A1:G1"/>
    <mergeCell ref="B2:D2"/>
    <mergeCell ref="E2:G2"/>
    <mergeCell ref="B22:G22"/>
  </mergeCells>
  <pageMargins left="0.78749999999999998" right="0.78749999999999998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2"/>
  <sheetViews>
    <sheetView zoomScale="220" zoomScaleNormal="220" workbookViewId="0">
      <selection sqref="A1:D1"/>
    </sheetView>
  </sheetViews>
  <sheetFormatPr defaultColWidth="11.59375" defaultRowHeight="14.25" x14ac:dyDescent="0.15"/>
  <cols>
    <col min="1" max="1" width="23.05859375" style="1" customWidth="1"/>
    <col min="2" max="2" width="5.796875" style="1" customWidth="1"/>
    <col min="3" max="3" width="2.96484375" style="1" customWidth="1"/>
    <col min="4" max="4" width="20.765625" style="1" customWidth="1"/>
    <col min="5" max="1022" width="11.59375" style="1"/>
    <col min="1023" max="1023" width="11.59375" style="3"/>
    <col min="1024" max="1024" width="11.59375" style="4"/>
  </cols>
  <sheetData>
    <row r="1" spans="1:1022" ht="56.65" customHeight="1" x14ac:dyDescent="0.15">
      <c r="A1" s="67" t="s">
        <v>0</v>
      </c>
      <c r="B1" s="67"/>
      <c r="C1" s="67"/>
      <c r="D1" s="67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</row>
    <row r="2" spans="1:1022" ht="18.75" thickBot="1" x14ac:dyDescent="0.2">
      <c r="A2" s="34" t="s">
        <v>4</v>
      </c>
      <c r="B2" s="71" t="s">
        <v>31</v>
      </c>
      <c r="C2" s="71"/>
      <c r="D2" s="32" t="s">
        <v>30</v>
      </c>
    </row>
    <row r="3" spans="1:1022" ht="15.75" thickTop="1" thickBot="1" x14ac:dyDescent="0.2">
      <c r="A3" s="35" t="str">
        <f>'Zeitnahme Staffellauf'!A4</f>
        <v>Leon</v>
      </c>
      <c r="B3" s="63">
        <v>8.3000000000000007</v>
      </c>
      <c r="C3" s="36" t="s">
        <v>5</v>
      </c>
      <c r="D3" s="70">
        <f>IF(B12&lt;55,0,IF(B12&lt;=59,1,IF(B12&lt;=64,2,IF(B12&lt;=70,3,4))))</f>
        <v>3</v>
      </c>
    </row>
    <row r="4" spans="1:1022" ht="15.75" thickTop="1" thickBot="1" x14ac:dyDescent="0.2">
      <c r="A4" s="35" t="str">
        <f>'Zeitnahme Staffellauf'!A5</f>
        <v>Hannah</v>
      </c>
      <c r="B4" s="63">
        <v>7.6</v>
      </c>
      <c r="C4" s="36" t="s">
        <v>5</v>
      </c>
      <c r="D4" s="70"/>
    </row>
    <row r="5" spans="1:1022" ht="15.75" thickTop="1" thickBot="1" x14ac:dyDescent="0.2">
      <c r="A5" s="35" t="str">
        <f>'Zeitnahme Staffellauf'!A6</f>
        <v>Lukas</v>
      </c>
      <c r="B5" s="63">
        <v>5.2</v>
      </c>
      <c r="C5" s="36" t="s">
        <v>5</v>
      </c>
      <c r="D5" s="70"/>
    </row>
    <row r="6" spans="1:1022" ht="15.75" thickTop="1" thickBot="1" x14ac:dyDescent="0.2">
      <c r="A6" s="35" t="str">
        <f>'Zeitnahme Staffellauf'!A7</f>
        <v>Anna</v>
      </c>
      <c r="B6" s="63">
        <v>9.75</v>
      </c>
      <c r="C6" s="36" t="s">
        <v>5</v>
      </c>
      <c r="D6" s="70"/>
    </row>
    <row r="7" spans="1:1022" ht="15.75" thickTop="1" thickBot="1" x14ac:dyDescent="0.2">
      <c r="A7" s="35" t="str">
        <f>'Zeitnahme Staffellauf'!A8</f>
        <v>Jonas</v>
      </c>
      <c r="B7" s="63">
        <v>6.2</v>
      </c>
      <c r="C7" s="36" t="s">
        <v>5</v>
      </c>
      <c r="D7" s="70"/>
    </row>
    <row r="8" spans="1:1022" ht="15.75" thickTop="1" thickBot="1" x14ac:dyDescent="0.2">
      <c r="A8" s="35" t="str">
        <f>'Zeitnahme Staffellauf'!A9</f>
        <v>Lea</v>
      </c>
      <c r="B8" s="63">
        <v>6.65</v>
      </c>
      <c r="C8" s="36" t="s">
        <v>5</v>
      </c>
      <c r="D8" s="70"/>
    </row>
    <row r="9" spans="1:1022" ht="15.75" thickTop="1" thickBot="1" x14ac:dyDescent="0.2">
      <c r="A9" s="35" t="str">
        <f>'Zeitnahme Staffellauf'!A10</f>
        <v>Luca</v>
      </c>
      <c r="B9" s="63">
        <v>7.2</v>
      </c>
      <c r="C9" s="36" t="s">
        <v>5</v>
      </c>
      <c r="D9" s="70"/>
    </row>
    <row r="10" spans="1:1022" ht="15.75" thickTop="1" thickBot="1" x14ac:dyDescent="0.2">
      <c r="A10" s="35" t="str">
        <f>'Zeitnahme Staffellauf'!A11</f>
        <v>Lena</v>
      </c>
      <c r="B10" s="63">
        <v>9.1999999999999993</v>
      </c>
      <c r="C10" s="36" t="s">
        <v>5</v>
      </c>
      <c r="D10" s="70"/>
    </row>
    <row r="11" spans="1:1022" ht="15.75" thickTop="1" thickBot="1" x14ac:dyDescent="0.2">
      <c r="A11" s="35" t="str">
        <f>'Zeitnahme Staffellauf'!A12</f>
        <v>Andreas</v>
      </c>
      <c r="B11" s="63">
        <v>9.6</v>
      </c>
      <c r="C11" s="36" t="s">
        <v>5</v>
      </c>
      <c r="D11" s="70"/>
    </row>
    <row r="12" spans="1:1022" ht="15" thickTop="1" x14ac:dyDescent="0.15">
      <c r="A12" s="37" t="s">
        <v>32</v>
      </c>
      <c r="B12" s="38">
        <f>SUM(B3:B11)</f>
        <v>69.7</v>
      </c>
      <c r="C12" s="39" t="s">
        <v>5</v>
      </c>
      <c r="D12" s="70"/>
    </row>
  </sheetData>
  <sheetProtection algorithmName="SHA-512" hashValue="LbbLDpdR3a3UDJI2ksvLlTpPsnmbbeRSTYiam51sXrxcUkCbk/Z6eoNSi1J0MWvNdUY3q6S9kl++E0m5y5rBHA==" saltValue="VGC43O/unqHPez1OD7OVuw==" spinCount="100000" sheet="1" objects="1" scenarios="1"/>
  <mergeCells count="3">
    <mergeCell ref="A1:D1"/>
    <mergeCell ref="B2:C2"/>
    <mergeCell ref="D3:D12"/>
  </mergeCells>
  <conditionalFormatting sqref="B3:B11">
    <cfRule type="cellIs" dxfId="1" priority="2" operator="equal">
      <formula>0</formula>
    </cfRule>
  </conditionalFormatting>
  <pageMargins left="0.78749999999999998" right="0.78749999999999998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9"/>
  <sheetViews>
    <sheetView zoomScale="220" zoomScaleNormal="220" workbookViewId="0">
      <selection sqref="A1:E1"/>
    </sheetView>
  </sheetViews>
  <sheetFormatPr defaultColWidth="11.59375" defaultRowHeight="14.25" x14ac:dyDescent="0.15"/>
  <cols>
    <col min="1" max="1" width="17.6640625" style="2" customWidth="1"/>
    <col min="2" max="2" width="7.28125" style="2" customWidth="1"/>
    <col min="3" max="3" width="4.3125" style="2" customWidth="1"/>
    <col min="4" max="4" width="9.03515625" style="1" customWidth="1"/>
    <col min="5" max="5" width="14.15625" style="1" customWidth="1"/>
    <col min="6" max="6" width="7.68359375" style="1" customWidth="1"/>
    <col min="7" max="1022" width="11.59375" style="1"/>
    <col min="1023" max="1024" width="11.59375" style="4"/>
  </cols>
  <sheetData>
    <row r="1" spans="1:1024" ht="56.65" customHeight="1" x14ac:dyDescent="0.15">
      <c r="A1" s="67" t="s">
        <v>0</v>
      </c>
      <c r="B1" s="67"/>
      <c r="C1" s="67"/>
      <c r="D1" s="67"/>
      <c r="E1" s="67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pans="1:1024" ht="15" thickBot="1" x14ac:dyDescent="0.2">
      <c r="A2" s="5"/>
      <c r="B2" s="71" t="s">
        <v>33</v>
      </c>
      <c r="C2" s="71"/>
      <c r="D2" s="9" t="s">
        <v>30</v>
      </c>
      <c r="E2" s="7" t="s">
        <v>34</v>
      </c>
    </row>
    <row r="3" spans="1:1024" ht="15.75" thickTop="1" thickBot="1" x14ac:dyDescent="0.2">
      <c r="A3" s="40" t="s">
        <v>35</v>
      </c>
      <c r="B3" s="64">
        <v>64</v>
      </c>
      <c r="C3" s="65" t="s">
        <v>7</v>
      </c>
      <c r="D3" s="41">
        <f>IF(O12&lt;=55,4,IF(O12&lt;=60,3,IF(O12&lt;=65,2,IF(O12&lt;=70,1,0))))</f>
        <v>4</v>
      </c>
      <c r="E3" s="64">
        <v>4</v>
      </c>
    </row>
    <row r="4" spans="1:1024" ht="15.75" thickTop="1" thickBot="1" x14ac:dyDescent="0.2">
      <c r="A4" s="9" t="s">
        <v>36</v>
      </c>
      <c r="B4" s="66">
        <f>Kugelstoßen!B12</f>
        <v>69.7</v>
      </c>
      <c r="C4" s="43" t="s">
        <v>5</v>
      </c>
      <c r="D4" s="44">
        <f>Kugelstoßen!D3</f>
        <v>3</v>
      </c>
      <c r="E4" s="64">
        <v>4</v>
      </c>
    </row>
    <row r="5" spans="1:1024" ht="15.75" thickTop="1" thickBot="1" x14ac:dyDescent="0.2">
      <c r="A5" s="9" t="s">
        <v>37</v>
      </c>
      <c r="B5" s="42" t="str">
        <f>TEXT(ROUNDDOWN('Einteilung Staffellauf'!E21/60,0),"00") &amp; ":" &amp; TEXT(ROUND('Einteilung Staffellauf'!E21-60*ROUNDDOWN('Einteilung Staffellauf'!E21/60,0),1),"00,0")</f>
        <v>04:02,6</v>
      </c>
      <c r="C5" s="43" t="s">
        <v>38</v>
      </c>
      <c r="D5" s="45">
        <f>'Einteilung Staffellauf'!B22</f>
        <v>1</v>
      </c>
      <c r="E5" s="64">
        <v>4</v>
      </c>
    </row>
    <row r="6" spans="1:1024" ht="15.75" thickTop="1" thickBot="1" x14ac:dyDescent="0.2">
      <c r="A6" s="9" t="s">
        <v>39</v>
      </c>
      <c r="B6" s="72" t="s">
        <v>40</v>
      </c>
      <c r="C6" s="72"/>
      <c r="D6" s="64">
        <v>4</v>
      </c>
      <c r="E6" s="64">
        <v>4</v>
      </c>
    </row>
    <row r="7" spans="1:1024" ht="15.75" thickTop="1" thickBot="1" x14ac:dyDescent="0.2">
      <c r="A7" s="9" t="s">
        <v>41</v>
      </c>
      <c r="B7" s="72" t="s">
        <v>40</v>
      </c>
      <c r="C7" s="72"/>
      <c r="D7" s="64">
        <v>3</v>
      </c>
      <c r="E7" s="64">
        <v>3</v>
      </c>
    </row>
    <row r="8" spans="1:1024" ht="15" thickTop="1" x14ac:dyDescent="0.15">
      <c r="A8" s="9" t="s">
        <v>42</v>
      </c>
      <c r="B8" s="72" t="s">
        <v>40</v>
      </c>
      <c r="C8" s="72"/>
      <c r="D8" s="46">
        <f>SUM(D3:D7,E8)</f>
        <v>18.8</v>
      </c>
      <c r="E8" s="47">
        <f>SUM(E3:E7)/5</f>
        <v>3.8</v>
      </c>
    </row>
    <row r="9" spans="1:1024" ht="28.5" customHeight="1" x14ac:dyDescent="0.15">
      <c r="A9" s="9" t="s">
        <v>43</v>
      </c>
      <c r="B9" s="70" t="str">
        <f>IF((D8&gt;=10)*PRODUCT(D3:D7),"JA","NEIN")</f>
        <v>JA</v>
      </c>
      <c r="C9" s="70"/>
      <c r="D9" s="70"/>
      <c r="E9" s="70"/>
    </row>
  </sheetData>
  <sheetProtection algorithmName="SHA-512" hashValue="NnRPshxQtr8upW64xzXJgmV2kZEl/pX4ua1UFbbEJN//l8sVC06YPeSKjcq/baYK/T/xuw+F82sYM0uI1vPkHA==" saltValue="EIxweDJUmjAT95UBpSVE/Q==" spinCount="100000" sheet="1" objects="1" scenarios="1"/>
  <mergeCells count="6">
    <mergeCell ref="B9:E9"/>
    <mergeCell ref="A1:E1"/>
    <mergeCell ref="B2:C2"/>
    <mergeCell ref="B6:C6"/>
    <mergeCell ref="B7:C7"/>
    <mergeCell ref="B8:C8"/>
  </mergeCells>
  <conditionalFormatting sqref="B3 E3:E7 D6:D7">
    <cfRule type="cellIs" dxfId="0" priority="2" operator="equal">
      <formula>0</formula>
    </cfRule>
  </conditionalFormatting>
  <pageMargins left="0.78749999999999998" right="0.78749999999999998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371"/>
  <sheetViews>
    <sheetView zoomScale="220" zoomScaleNormal="220" workbookViewId="0"/>
  </sheetViews>
  <sheetFormatPr defaultColWidth="11.59375" defaultRowHeight="14.25" x14ac:dyDescent="0.15"/>
  <cols>
    <col min="1" max="1" width="13.88671875" style="1" customWidth="1"/>
    <col min="2" max="2" width="11.32421875" style="48" customWidth="1"/>
    <col min="3" max="3" width="6.875" style="48" customWidth="1"/>
    <col min="4" max="4" width="11.32421875" style="48" customWidth="1"/>
    <col min="5" max="5" width="6.875" style="48" customWidth="1"/>
    <col min="6" max="6" width="11.32421875" style="48" customWidth="1"/>
    <col min="7" max="7" width="6.875" style="48" customWidth="1"/>
    <col min="8" max="8" width="11.32421875" style="48" customWidth="1"/>
    <col min="9" max="9" width="6.875" style="48" customWidth="1"/>
    <col min="10" max="10" width="11.32421875" style="48" customWidth="1"/>
    <col min="11" max="11" width="6.875" style="48" customWidth="1"/>
    <col min="12" max="12" width="11.32421875" style="48" customWidth="1"/>
    <col min="13" max="13" width="6.875" style="48" customWidth="1"/>
    <col min="14" max="14" width="11.32421875" style="48" customWidth="1"/>
    <col min="15" max="15" width="6.875" style="48" customWidth="1"/>
    <col min="16" max="21" width="11.59375" style="48"/>
    <col min="22" max="23" width="11.59375" style="1"/>
    <col min="24" max="24" width="17.125" style="1" customWidth="1"/>
    <col min="25" max="25" width="11.59375" style="1"/>
    <col min="26" max="26" width="12" style="1" customWidth="1"/>
    <col min="27" max="28" width="6.47265625" style="1" customWidth="1"/>
    <col min="29" max="42" width="6.3359375" style="1" customWidth="1"/>
    <col min="43" max="1024" width="11.59375" style="1"/>
  </cols>
  <sheetData>
    <row r="1" spans="1:42" x14ac:dyDescent="0.15">
      <c r="A1" s="49" t="s">
        <v>44</v>
      </c>
      <c r="B1" s="74">
        <v>1</v>
      </c>
      <c r="C1" s="74"/>
      <c r="D1" s="74">
        <v>2</v>
      </c>
      <c r="E1" s="74"/>
      <c r="F1" s="74">
        <v>3</v>
      </c>
      <c r="G1" s="74"/>
      <c r="H1" s="74">
        <v>4</v>
      </c>
      <c r="I1" s="74"/>
      <c r="J1" s="74">
        <v>5</v>
      </c>
      <c r="K1" s="74"/>
      <c r="L1" s="74">
        <v>6</v>
      </c>
      <c r="M1" s="74"/>
      <c r="N1" s="74">
        <v>7</v>
      </c>
      <c r="O1" s="74"/>
      <c r="P1" s="74">
        <v>8</v>
      </c>
      <c r="Q1" s="74"/>
      <c r="R1" s="74">
        <v>9</v>
      </c>
      <c r="S1" s="74"/>
      <c r="T1" s="74" t="s">
        <v>45</v>
      </c>
      <c r="U1" s="74"/>
      <c r="V1" s="74"/>
      <c r="W1" s="74"/>
      <c r="X1" s="74"/>
      <c r="Z1" s="49" t="s">
        <v>44</v>
      </c>
      <c r="AA1" s="74">
        <v>1</v>
      </c>
      <c r="AB1" s="74"/>
      <c r="AC1" s="74">
        <v>2</v>
      </c>
      <c r="AD1" s="74"/>
      <c r="AE1" s="74">
        <v>3</v>
      </c>
      <c r="AF1" s="74"/>
      <c r="AG1" s="74">
        <v>4</v>
      </c>
      <c r="AH1" s="74"/>
      <c r="AI1" s="74">
        <v>5</v>
      </c>
      <c r="AJ1" s="74"/>
      <c r="AK1" s="74">
        <v>6</v>
      </c>
      <c r="AL1" s="74"/>
      <c r="AM1" s="74">
        <v>7</v>
      </c>
      <c r="AN1" s="74"/>
      <c r="AO1" s="74">
        <v>8</v>
      </c>
      <c r="AP1" s="74"/>
    </row>
    <row r="2" spans="1:42" x14ac:dyDescent="0.15">
      <c r="A2" s="49" t="s">
        <v>46</v>
      </c>
      <c r="B2" s="74">
        <f>36.5+1.22*(B1-1)</f>
        <v>36.5</v>
      </c>
      <c r="C2" s="74"/>
      <c r="D2" s="74">
        <f>36.5+1.22*(D1-1)</f>
        <v>37.72</v>
      </c>
      <c r="E2" s="74"/>
      <c r="F2" s="74">
        <f>36.5+1.22*(F1-1)</f>
        <v>38.94</v>
      </c>
      <c r="G2" s="74"/>
      <c r="H2" s="74">
        <f>36.5+1.22*(H1-1)</f>
        <v>40.159999999999997</v>
      </c>
      <c r="I2" s="74"/>
      <c r="J2" s="74">
        <f>36.5+1.22*(J1-1)</f>
        <v>41.38</v>
      </c>
      <c r="K2" s="74"/>
      <c r="L2" s="74">
        <f>36.5+1.22*(L1-1)</f>
        <v>42.6</v>
      </c>
      <c r="M2" s="74"/>
      <c r="N2" s="74">
        <f>36.5+1.22*(N1-1)</f>
        <v>43.82</v>
      </c>
      <c r="O2" s="74"/>
      <c r="P2" s="74">
        <f>36.5+1.22*(P1-1)</f>
        <v>45.04</v>
      </c>
      <c r="Q2" s="74"/>
      <c r="R2" s="75">
        <f>36.5+1.22*(R1-1)</f>
        <v>46.26</v>
      </c>
      <c r="S2" s="75"/>
      <c r="T2" s="74"/>
      <c r="U2" s="74"/>
      <c r="V2" s="74"/>
      <c r="W2" s="74"/>
      <c r="X2" s="74"/>
      <c r="Z2" s="49" t="s">
        <v>46</v>
      </c>
      <c r="AA2" s="74">
        <f>36.5+1.22*(AA1-1)</f>
        <v>36.5</v>
      </c>
      <c r="AB2" s="74"/>
      <c r="AC2" s="74">
        <f>36.5+1.22*(AC1-1)</f>
        <v>37.72</v>
      </c>
      <c r="AD2" s="74"/>
      <c r="AE2" s="74">
        <f>36.5+1.22*(AE1-1)</f>
        <v>38.94</v>
      </c>
      <c r="AF2" s="74"/>
      <c r="AG2" s="74">
        <f>36.5+1.22*(AG1-1)</f>
        <v>40.159999999999997</v>
      </c>
      <c r="AH2" s="74"/>
      <c r="AI2" s="74">
        <f>36.5+1.22*(AI1-1)</f>
        <v>41.38</v>
      </c>
      <c r="AJ2" s="74"/>
      <c r="AK2" s="74">
        <f>36.5+1.22*(AK1-1)</f>
        <v>42.6</v>
      </c>
      <c r="AL2" s="74"/>
      <c r="AM2" s="74">
        <f>36.5+1.22*(AM1-1)</f>
        <v>43.82</v>
      </c>
      <c r="AN2" s="74"/>
      <c r="AO2" s="74">
        <f>36.5+1.22*(AO1-1)</f>
        <v>45.04</v>
      </c>
      <c r="AP2" s="74"/>
    </row>
    <row r="3" spans="1:42" x14ac:dyDescent="0.15">
      <c r="A3" s="51" t="s">
        <v>47</v>
      </c>
      <c r="B3" s="52" t="s">
        <v>10</v>
      </c>
      <c r="C3" s="52" t="s">
        <v>48</v>
      </c>
      <c r="D3" s="52" t="s">
        <v>10</v>
      </c>
      <c r="E3" s="52" t="s">
        <v>48</v>
      </c>
      <c r="F3" s="52" t="s">
        <v>10</v>
      </c>
      <c r="G3" s="52" t="s">
        <v>48</v>
      </c>
      <c r="H3" s="52" t="s">
        <v>10</v>
      </c>
      <c r="I3" s="52" t="s">
        <v>48</v>
      </c>
      <c r="J3" s="52" t="s">
        <v>10</v>
      </c>
      <c r="K3" s="52" t="s">
        <v>48</v>
      </c>
      <c r="L3" s="52" t="s">
        <v>10</v>
      </c>
      <c r="M3" s="52" t="s">
        <v>48</v>
      </c>
      <c r="N3" s="52" t="s">
        <v>10</v>
      </c>
      <c r="O3" s="52" t="s">
        <v>48</v>
      </c>
      <c r="P3" s="52" t="s">
        <v>10</v>
      </c>
      <c r="Q3" s="52" t="s">
        <v>48</v>
      </c>
      <c r="R3" s="52" t="s">
        <v>10</v>
      </c>
      <c r="S3" s="52" t="s">
        <v>48</v>
      </c>
      <c r="T3" s="50" t="s">
        <v>7</v>
      </c>
      <c r="U3" s="51" t="s">
        <v>47</v>
      </c>
      <c r="V3" s="52" t="s">
        <v>10</v>
      </c>
      <c r="W3" s="52" t="s">
        <v>48</v>
      </c>
      <c r="X3" s="53"/>
      <c r="Z3" s="74"/>
      <c r="AA3" s="74" t="str">
        <f>"Sprint-Bahn " &amp; AA1</f>
        <v>Sprint-Bahn 1</v>
      </c>
      <c r="AB3" s="74"/>
      <c r="AC3" s="74" t="str">
        <f>"Sprint-Bahn " &amp; AC1</f>
        <v>Sprint-Bahn 2</v>
      </c>
      <c r="AD3" s="74"/>
      <c r="AE3" s="74" t="str">
        <f>"Sprint-Bahn " &amp; AE1</f>
        <v>Sprint-Bahn 3</v>
      </c>
      <c r="AF3" s="74"/>
      <c r="AG3" s="74" t="str">
        <f>"Sprint-Bahn " &amp; AG1</f>
        <v>Sprint-Bahn 4</v>
      </c>
      <c r="AH3" s="74"/>
      <c r="AI3" s="74" t="str">
        <f>"Sprint-Bahn " &amp; AI1</f>
        <v>Sprint-Bahn 5</v>
      </c>
      <c r="AJ3" s="74"/>
      <c r="AK3" s="74" t="str">
        <f>"Sprint-Bahn " &amp; AK1</f>
        <v>Sprint-Bahn 6</v>
      </c>
      <c r="AL3" s="74"/>
      <c r="AM3" s="74" t="str">
        <f>"Sprint-Bahn " &amp; AM1</f>
        <v>Sprint-Bahn 7</v>
      </c>
      <c r="AN3" s="74"/>
      <c r="AO3" s="74" t="str">
        <f>"Sprint-Bahn " &amp; AO1</f>
        <v>Sprint-Bahn 8</v>
      </c>
      <c r="AP3" s="74"/>
    </row>
    <row r="4" spans="1:42" x14ac:dyDescent="0.15">
      <c r="A4" s="54" t="s">
        <v>40</v>
      </c>
      <c r="B4" s="55">
        <f>-84.4/2</f>
        <v>-42.2</v>
      </c>
      <c r="C4" s="55">
        <f>-B2</f>
        <v>-36.5</v>
      </c>
      <c r="D4" s="55">
        <f>-84.4/2</f>
        <v>-42.2</v>
      </c>
      <c r="E4" s="55">
        <f>-D2</f>
        <v>-37.72</v>
      </c>
      <c r="F4" s="55">
        <f>-84.4/2</f>
        <v>-42.2</v>
      </c>
      <c r="G4" s="55">
        <f>-F2</f>
        <v>-38.94</v>
      </c>
      <c r="H4" s="55">
        <f>-84.4/2</f>
        <v>-42.2</v>
      </c>
      <c r="I4" s="55">
        <f>-H2</f>
        <v>-40.159999999999997</v>
      </c>
      <c r="J4" s="55">
        <f>-84.4/2</f>
        <v>-42.2</v>
      </c>
      <c r="K4" s="55">
        <f>-J2</f>
        <v>-41.38</v>
      </c>
      <c r="L4" s="55">
        <f>-84.4/2</f>
        <v>-42.2</v>
      </c>
      <c r="M4" s="55">
        <f>-L2</f>
        <v>-42.6</v>
      </c>
      <c r="N4" s="55">
        <f>-84.4/2</f>
        <v>-42.2</v>
      </c>
      <c r="O4" s="55">
        <f>-N2</f>
        <v>-43.82</v>
      </c>
      <c r="P4" s="55">
        <f>-84.4/2</f>
        <v>-42.2</v>
      </c>
      <c r="Q4" s="55">
        <f>-P2</f>
        <v>-45.04</v>
      </c>
      <c r="R4" s="55">
        <f>-84.4/2</f>
        <v>-42.2</v>
      </c>
      <c r="S4" s="55">
        <f>-R2</f>
        <v>-46.26</v>
      </c>
      <c r="T4" s="55">
        <v>0</v>
      </c>
      <c r="U4" s="55">
        <f t="shared" ref="U4:U19" si="0">180/PI()*IF(T4&lt;84.4,0,IF(T4&lt;200,(T4-84.4)/36.5,IF(T4&lt;284.4,PI(),PI()+(T4-284.4)/36.5)))</f>
        <v>0</v>
      </c>
      <c r="V4" s="55">
        <f>IF(T4&lt;84.4,T4-84.4/2,IF(T4&lt;200,84.4/2+B$2*SIN($U4*PI()/180),IF(T4&lt;284.4,200+84.4/2-T4,-84.4/2+B$2*SIN($U4*PI()/180))))</f>
        <v>-42.2</v>
      </c>
      <c r="W4" s="55">
        <f>-B$2*COS($U4*PI()/180)</f>
        <v>-36.5</v>
      </c>
      <c r="X4" s="73" t="str">
        <f>T4&amp;"-m-Markierung"</f>
        <v>0-m-Markierung</v>
      </c>
      <c r="Z4" s="74"/>
      <c r="AA4" s="52" t="s">
        <v>10</v>
      </c>
      <c r="AB4" s="52" t="s">
        <v>48</v>
      </c>
      <c r="AC4" s="52" t="s">
        <v>10</v>
      </c>
      <c r="AD4" s="52" t="s">
        <v>48</v>
      </c>
      <c r="AE4" s="52" t="s">
        <v>10</v>
      </c>
      <c r="AF4" s="52" t="s">
        <v>48</v>
      </c>
      <c r="AG4" s="52" t="s">
        <v>10</v>
      </c>
      <c r="AH4" s="52" t="s">
        <v>48</v>
      </c>
      <c r="AI4" s="52" t="s">
        <v>10</v>
      </c>
      <c r="AJ4" s="52" t="s">
        <v>48</v>
      </c>
      <c r="AK4" s="52" t="s">
        <v>10</v>
      </c>
      <c r="AL4" s="52" t="s">
        <v>48</v>
      </c>
      <c r="AM4" s="52" t="s">
        <v>10</v>
      </c>
      <c r="AN4" s="52" t="s">
        <v>48</v>
      </c>
      <c r="AO4" s="52" t="s">
        <v>10</v>
      </c>
      <c r="AP4" s="52" t="s">
        <v>48</v>
      </c>
    </row>
    <row r="5" spans="1:42" x14ac:dyDescent="0.15">
      <c r="A5" s="56">
        <v>0</v>
      </c>
      <c r="B5" s="55">
        <f t="shared" ref="B5:B68" si="1">84.4/2+B$2*SIN($A5*PI()/180)-84.4*ROUNDDOWN($A5/181,0)</f>
        <v>42.2</v>
      </c>
      <c r="C5" s="55">
        <f t="shared" ref="C5:C68" si="2">-B$2*COS($A5*PI()/180)</f>
        <v>-36.5</v>
      </c>
      <c r="D5" s="55">
        <f t="shared" ref="D5:D68" si="3">84.4/2+D$2*SIN($A5*PI()/180)-84.4*ROUNDDOWN($A5/181,0)</f>
        <v>42.2</v>
      </c>
      <c r="E5" s="55">
        <f t="shared" ref="E5:E68" si="4">-D$2*COS($A5*PI()/180)</f>
        <v>-37.72</v>
      </c>
      <c r="F5" s="55">
        <f t="shared" ref="F5:F68" si="5">84.4/2+F$2*SIN($A5*PI()/180)-84.4*ROUNDDOWN($A5/181,0)</f>
        <v>42.2</v>
      </c>
      <c r="G5" s="55">
        <f t="shared" ref="G5:G68" si="6">-F$2*COS($A5*PI()/180)</f>
        <v>-38.94</v>
      </c>
      <c r="H5" s="55">
        <f t="shared" ref="H5:H68" si="7">84.4/2+H$2*SIN($A5*PI()/180)-84.4*ROUNDDOWN($A5/181,0)</f>
        <v>42.2</v>
      </c>
      <c r="I5" s="55">
        <f t="shared" ref="I5:I68" si="8">-H$2*COS($A5*PI()/180)</f>
        <v>-40.159999999999997</v>
      </c>
      <c r="J5" s="55">
        <f t="shared" ref="J5:J68" si="9">84.4/2+J$2*SIN($A5*PI()/180)-84.4*ROUNDDOWN($A5/181,0)</f>
        <v>42.2</v>
      </c>
      <c r="K5" s="55">
        <f t="shared" ref="K5:K68" si="10">-J$2*COS($A5*PI()/180)</f>
        <v>-41.38</v>
      </c>
      <c r="L5" s="55">
        <f t="shared" ref="L5:L68" si="11">84.4/2+L$2*SIN($A5*PI()/180)-84.4*ROUNDDOWN($A5/181,0)</f>
        <v>42.2</v>
      </c>
      <c r="M5" s="55">
        <f t="shared" ref="M5:M68" si="12">-L$2*COS($A5*PI()/180)</f>
        <v>-42.6</v>
      </c>
      <c r="N5" s="55">
        <f t="shared" ref="N5:N68" si="13">84.4/2+N$2*SIN($A5*PI()/180)-84.4*ROUNDDOWN($A5/181,0)</f>
        <v>42.2</v>
      </c>
      <c r="O5" s="55">
        <f t="shared" ref="O5:O68" si="14">-N$2*COS($A5*PI()/180)</f>
        <v>-43.82</v>
      </c>
      <c r="P5" s="55">
        <f t="shared" ref="P5:P68" si="15">84.4/2+P$2*SIN($A5*PI()/180)-84.4*ROUNDDOWN($A5/181,0)</f>
        <v>42.2</v>
      </c>
      <c r="Q5" s="55">
        <f t="shared" ref="Q5:Q68" si="16">-P$2*COS($A5*PI()/180)</f>
        <v>-45.04</v>
      </c>
      <c r="R5" s="55">
        <f t="shared" ref="R5:R68" si="17">84.4/2+R$2*SIN($A5*PI()/180)-84.4*ROUNDDOWN($A5/181,0)</f>
        <v>42.2</v>
      </c>
      <c r="S5" s="55">
        <f t="shared" ref="S5:S68" si="18">-R$2*COS($A5*PI()/180)</f>
        <v>-46.26</v>
      </c>
      <c r="T5" s="55">
        <v>0</v>
      </c>
      <c r="U5" s="55">
        <f t="shared" si="0"/>
        <v>0</v>
      </c>
      <c r="V5" s="55">
        <f>IF(T5&lt;84.4,T5-84.4/2,IF(T5&lt;200,84.4/2+R$2*SIN($U5*PI()/180),IF(T5&lt;284.4,200+84.4/2-T5,-84.4/2+R$2*SIN($U5*PI()/180))))</f>
        <v>-42.2</v>
      </c>
      <c r="W5" s="55">
        <f>-R$2*COS($U5*PI()/180)</f>
        <v>-46.26</v>
      </c>
      <c r="X5" s="73"/>
      <c r="Z5" s="74"/>
      <c r="AA5" s="55">
        <f>-84.4/2</f>
        <v>-42.2</v>
      </c>
      <c r="AB5" s="55">
        <f>-AA2</f>
        <v>-36.5</v>
      </c>
      <c r="AC5" s="55">
        <f>-84.4/2</f>
        <v>-42.2</v>
      </c>
      <c r="AD5" s="55">
        <f>-AC2</f>
        <v>-37.72</v>
      </c>
      <c r="AE5" s="55">
        <f>-84.4/2</f>
        <v>-42.2</v>
      </c>
      <c r="AF5" s="55">
        <f>-AE2</f>
        <v>-38.94</v>
      </c>
      <c r="AG5" s="55">
        <f>-84.4/2</f>
        <v>-42.2</v>
      </c>
      <c r="AH5" s="55">
        <f>-AG2</f>
        <v>-40.159999999999997</v>
      </c>
      <c r="AI5" s="55">
        <f>-84.4/2</f>
        <v>-42.2</v>
      </c>
      <c r="AJ5" s="55">
        <f>-AI2</f>
        <v>-41.38</v>
      </c>
      <c r="AK5" s="55">
        <f>-84.4/2</f>
        <v>-42.2</v>
      </c>
      <c r="AL5" s="55">
        <f>-AK2</f>
        <v>-42.6</v>
      </c>
      <c r="AM5" s="55">
        <f>-84.4/2</f>
        <v>-42.2</v>
      </c>
      <c r="AN5" s="55">
        <f>-AM2</f>
        <v>-43.82</v>
      </c>
      <c r="AO5" s="55">
        <f>-84.4/2</f>
        <v>-42.2</v>
      </c>
      <c r="AP5" s="55">
        <f>-AO2</f>
        <v>-45.04</v>
      </c>
    </row>
    <row r="6" spans="1:42" x14ac:dyDescent="0.15">
      <c r="A6" s="56">
        <v>1</v>
      </c>
      <c r="B6" s="55">
        <f t="shared" si="1"/>
        <v>42.837012834960852</v>
      </c>
      <c r="C6" s="55">
        <f t="shared" si="2"/>
        <v>-36.494440873208283</v>
      </c>
      <c r="D6" s="55">
        <f t="shared" si="3"/>
        <v>42.858304770814335</v>
      </c>
      <c r="E6" s="55">
        <f t="shared" si="4"/>
        <v>-37.714255061299077</v>
      </c>
      <c r="F6" s="55">
        <f t="shared" si="5"/>
        <v>42.879596706667826</v>
      </c>
      <c r="G6" s="55">
        <f t="shared" si="6"/>
        <v>-38.934069249389871</v>
      </c>
      <c r="H6" s="55">
        <f t="shared" si="7"/>
        <v>42.900888642521309</v>
      </c>
      <c r="I6" s="55">
        <f t="shared" si="8"/>
        <v>-40.153883437480673</v>
      </c>
      <c r="J6" s="55">
        <f t="shared" si="9"/>
        <v>42.922180578374793</v>
      </c>
      <c r="K6" s="55">
        <f t="shared" si="10"/>
        <v>-41.373697625571474</v>
      </c>
      <c r="L6" s="55">
        <f t="shared" si="11"/>
        <v>42.943472514228283</v>
      </c>
      <c r="M6" s="55">
        <f t="shared" si="12"/>
        <v>-42.593511813662268</v>
      </c>
      <c r="N6" s="55">
        <f t="shared" si="13"/>
        <v>42.964764450081766</v>
      </c>
      <c r="O6" s="55">
        <f t="shared" si="14"/>
        <v>-43.813326001753069</v>
      </c>
      <c r="P6" s="55">
        <f t="shared" si="15"/>
        <v>42.98605638593525</v>
      </c>
      <c r="Q6" s="55">
        <f t="shared" si="16"/>
        <v>-45.033140189843863</v>
      </c>
      <c r="R6" s="55">
        <f t="shared" si="17"/>
        <v>43.00734832178874</v>
      </c>
      <c r="S6" s="55">
        <f t="shared" si="18"/>
        <v>-46.252954377934657</v>
      </c>
      <c r="T6" s="55">
        <v>50</v>
      </c>
      <c r="U6" s="55">
        <f t="shared" si="0"/>
        <v>0</v>
      </c>
      <c r="V6" s="55">
        <f>IF(T6&lt;84.4,T6-84.4/2,IF(T6&lt;200,84.4/2+B$2*SIN($U6*PI()/180),IF(T6&lt;284.4,200+84.4/2-T6,-84.4/2+B$2*SIN($U6*PI()/180))))</f>
        <v>7.7999999999999972</v>
      </c>
      <c r="W6" s="55">
        <f>-B$2*COS($U6*PI()/180)</f>
        <v>-36.5</v>
      </c>
      <c r="X6" s="73" t="str">
        <f>T6&amp;"-m-Markierung"</f>
        <v>50-m-Markierung</v>
      </c>
      <c r="Z6" s="74"/>
      <c r="AA6" s="55">
        <f>-(100+10+3)+84.4/2</f>
        <v>-70.8</v>
      </c>
      <c r="AB6" s="55">
        <f>-AA2</f>
        <v>-36.5</v>
      </c>
      <c r="AC6" s="55">
        <f>-(100+10+3)+84.4/2</f>
        <v>-70.8</v>
      </c>
      <c r="AD6" s="55">
        <f>-AC2</f>
        <v>-37.72</v>
      </c>
      <c r="AE6" s="55">
        <f>-(100+10+3)+84.4/2</f>
        <v>-70.8</v>
      </c>
      <c r="AF6" s="55">
        <f>-AE2</f>
        <v>-38.94</v>
      </c>
      <c r="AG6" s="55">
        <f>-(100+10+3)+84.4/2</f>
        <v>-70.8</v>
      </c>
      <c r="AH6" s="55">
        <f>-AG2</f>
        <v>-40.159999999999997</v>
      </c>
      <c r="AI6" s="55">
        <f>-(100+10+3)+84.4/2</f>
        <v>-70.8</v>
      </c>
      <c r="AJ6" s="55">
        <f>-AI2</f>
        <v>-41.38</v>
      </c>
      <c r="AK6" s="55">
        <f>-(100+10+3)+84.4/2</f>
        <v>-70.8</v>
      </c>
      <c r="AL6" s="55">
        <f>-AK2</f>
        <v>-42.6</v>
      </c>
      <c r="AM6" s="55">
        <f>-(100+10+3)+84.4/2</f>
        <v>-70.8</v>
      </c>
      <c r="AN6" s="55">
        <f>-AM2</f>
        <v>-43.82</v>
      </c>
      <c r="AO6" s="55">
        <f>-(100+10+3)+84.4/2</f>
        <v>-70.8</v>
      </c>
      <c r="AP6" s="55">
        <f>-AO2</f>
        <v>-45.04</v>
      </c>
    </row>
    <row r="7" spans="1:42" x14ac:dyDescent="0.15">
      <c r="A7" s="56">
        <v>2</v>
      </c>
      <c r="B7" s="55">
        <f t="shared" si="1"/>
        <v>43.473831629641289</v>
      </c>
      <c r="C7" s="55">
        <f t="shared" si="2"/>
        <v>-36.477765186196997</v>
      </c>
      <c r="D7" s="55">
        <f t="shared" si="3"/>
        <v>43.516409015618336</v>
      </c>
      <c r="E7" s="55">
        <f t="shared" si="4"/>
        <v>-37.697021995160291</v>
      </c>
      <c r="F7" s="55">
        <f t="shared" si="5"/>
        <v>43.558986401595391</v>
      </c>
      <c r="G7" s="55">
        <f t="shared" si="6"/>
        <v>-38.916278804123586</v>
      </c>
      <c r="H7" s="55">
        <f t="shared" si="7"/>
        <v>43.601563787572445</v>
      </c>
      <c r="I7" s="55">
        <f t="shared" si="8"/>
        <v>-40.13553561308688</v>
      </c>
      <c r="J7" s="55">
        <f t="shared" si="9"/>
        <v>43.644141173549492</v>
      </c>
      <c r="K7" s="55">
        <f t="shared" si="10"/>
        <v>-41.354792422050188</v>
      </c>
      <c r="L7" s="55">
        <f t="shared" si="11"/>
        <v>43.686718559526547</v>
      </c>
      <c r="M7" s="55">
        <f t="shared" si="12"/>
        <v>-42.574049231013483</v>
      </c>
      <c r="N7" s="55">
        <f t="shared" si="13"/>
        <v>43.729295945503594</v>
      </c>
      <c r="O7" s="55">
        <f t="shared" si="14"/>
        <v>-43.793306039976777</v>
      </c>
      <c r="P7" s="55">
        <f t="shared" si="15"/>
        <v>43.771873331480649</v>
      </c>
      <c r="Q7" s="55">
        <f t="shared" si="16"/>
        <v>-45.012562848940071</v>
      </c>
      <c r="R7" s="55">
        <f t="shared" si="17"/>
        <v>43.814450717457696</v>
      </c>
      <c r="S7" s="55">
        <f t="shared" si="18"/>
        <v>-46.231819657903365</v>
      </c>
      <c r="T7" s="55">
        <v>50</v>
      </c>
      <c r="U7" s="55">
        <f t="shared" si="0"/>
        <v>0</v>
      </c>
      <c r="V7" s="55">
        <f>IF(T7&lt;84.4,T7-84.4/2,IF(T7&lt;200,84.4/2+R$2*SIN($U7*PI()/180),IF(T7&lt;284.4,200+84.4/2-T7,-84.4/2+R$2*SIN($U7*PI()/180))))</f>
        <v>7.7999999999999972</v>
      </c>
      <c r="W7" s="55">
        <f>-R$2*COS($U7*PI()/180)</f>
        <v>-46.26</v>
      </c>
      <c r="X7" s="73"/>
      <c r="Z7" s="74"/>
      <c r="AA7" s="55">
        <f>-(100+10+3)+84.4/2</f>
        <v>-70.8</v>
      </c>
      <c r="AB7" s="55">
        <f>-(AA2+1.22)</f>
        <v>-37.72</v>
      </c>
      <c r="AC7" s="55">
        <f>-(100+10+3)+84.4/2</f>
        <v>-70.8</v>
      </c>
      <c r="AD7" s="55">
        <f>-(AC2+1.22)</f>
        <v>-38.94</v>
      </c>
      <c r="AE7" s="55">
        <f>-(100+10+3)+84.4/2</f>
        <v>-70.8</v>
      </c>
      <c r="AF7" s="55">
        <f>-(AE2+1.22)</f>
        <v>-40.159999999999997</v>
      </c>
      <c r="AG7" s="55">
        <f>-(100+10+3)+84.4/2</f>
        <v>-70.8</v>
      </c>
      <c r="AH7" s="55">
        <f>-(AG2+1.22)</f>
        <v>-41.379999999999995</v>
      </c>
      <c r="AI7" s="55">
        <f>-(100+10+3)+84.4/2</f>
        <v>-70.8</v>
      </c>
      <c r="AJ7" s="55">
        <f>-(AI2+1.22)</f>
        <v>-42.6</v>
      </c>
      <c r="AK7" s="55">
        <f>-(100+10+3)+84.4/2</f>
        <v>-70.8</v>
      </c>
      <c r="AL7" s="55">
        <f>-(AK2+1.22)</f>
        <v>-43.82</v>
      </c>
      <c r="AM7" s="55">
        <f>-(100+10+3)+84.4/2</f>
        <v>-70.8</v>
      </c>
      <c r="AN7" s="55">
        <f>-(AM2+1.22)</f>
        <v>-45.04</v>
      </c>
      <c r="AO7" s="55">
        <f>-(100+10+3)+84.4/2</f>
        <v>-70.8</v>
      </c>
      <c r="AP7" s="55">
        <f>-(AO2+1.22)</f>
        <v>-46.26</v>
      </c>
    </row>
    <row r="8" spans="1:42" x14ac:dyDescent="0.15">
      <c r="A8" s="56">
        <v>3</v>
      </c>
      <c r="B8" s="55">
        <f t="shared" si="1"/>
        <v>44.110262402867455</v>
      </c>
      <c r="C8" s="55">
        <f t="shared" si="2"/>
        <v>-36.449978018541948</v>
      </c>
      <c r="D8" s="55">
        <f t="shared" si="3"/>
        <v>44.174112269483842</v>
      </c>
      <c r="E8" s="55">
        <f t="shared" si="4"/>
        <v>-37.668306050942526</v>
      </c>
      <c r="F8" s="55">
        <f t="shared" si="5"/>
        <v>44.237962136100236</v>
      </c>
      <c r="G8" s="55">
        <f t="shared" si="6"/>
        <v>-38.886634083343104</v>
      </c>
      <c r="H8" s="55">
        <f t="shared" si="7"/>
        <v>44.30181200271663</v>
      </c>
      <c r="I8" s="55">
        <f t="shared" si="8"/>
        <v>-40.104962115743682</v>
      </c>
      <c r="J8" s="55">
        <f t="shared" si="9"/>
        <v>44.365661869333017</v>
      </c>
      <c r="K8" s="55">
        <f t="shared" si="10"/>
        <v>-41.323290148144267</v>
      </c>
      <c r="L8" s="55">
        <f t="shared" si="11"/>
        <v>44.429511735949411</v>
      </c>
      <c r="M8" s="55">
        <f t="shared" si="12"/>
        <v>-42.541618180544845</v>
      </c>
      <c r="N8" s="55">
        <f t="shared" si="13"/>
        <v>44.493361602565798</v>
      </c>
      <c r="O8" s="55">
        <f t="shared" si="14"/>
        <v>-43.759946212945422</v>
      </c>
      <c r="P8" s="55">
        <f t="shared" si="15"/>
        <v>44.557211469182192</v>
      </c>
      <c r="Q8" s="55">
        <f t="shared" si="16"/>
        <v>-44.978274245346007</v>
      </c>
      <c r="R8" s="55">
        <f t="shared" si="17"/>
        <v>44.621061335798586</v>
      </c>
      <c r="S8" s="55">
        <f t="shared" si="18"/>
        <v>-46.196602277746585</v>
      </c>
      <c r="T8" s="55">
        <v>100</v>
      </c>
      <c r="U8" s="55">
        <f t="shared" si="0"/>
        <v>24.488059189152985</v>
      </c>
      <c r="V8" s="55">
        <f>IF(T8&lt;84.4,T8-84.4/2,IF(T8&lt;200,84.4/2+B$2*SIN($U8*PI()/180),IF(T8&lt;284.4,200+84.4/2-T8,-84.4/2+B$2*SIN($U8*PI()/180))))</f>
        <v>57.329381102176505</v>
      </c>
      <c r="W8" s="55">
        <f>-B$2*COS($U8*PI()/180)</f>
        <v>-33.216740169154235</v>
      </c>
      <c r="X8" s="73" t="str">
        <f>T8&amp;"-m-Markierung"</f>
        <v>100-m-Markierung</v>
      </c>
      <c r="Z8" s="74"/>
      <c r="AA8" s="55">
        <f>-84.4/2</f>
        <v>-42.2</v>
      </c>
      <c r="AB8" s="55">
        <f>-(AA2+1.22)</f>
        <v>-37.72</v>
      </c>
      <c r="AC8" s="55">
        <f>-84.4/2</f>
        <v>-42.2</v>
      </c>
      <c r="AD8" s="55">
        <f>-(AC2+1.22)</f>
        <v>-38.94</v>
      </c>
      <c r="AE8" s="55">
        <f>-84.4/2</f>
        <v>-42.2</v>
      </c>
      <c r="AF8" s="55">
        <f>-(AE2+1.22)</f>
        <v>-40.159999999999997</v>
      </c>
      <c r="AG8" s="55">
        <f>-84.4/2</f>
        <v>-42.2</v>
      </c>
      <c r="AH8" s="55">
        <f>-(AG2+1.22)</f>
        <v>-41.379999999999995</v>
      </c>
      <c r="AI8" s="55">
        <f>-84.4/2</f>
        <v>-42.2</v>
      </c>
      <c r="AJ8" s="55">
        <f>-(AI2+1.22)</f>
        <v>-42.6</v>
      </c>
      <c r="AK8" s="55">
        <f>-84.4/2</f>
        <v>-42.2</v>
      </c>
      <c r="AL8" s="55">
        <f>-(AK2+1.22)</f>
        <v>-43.82</v>
      </c>
      <c r="AM8" s="55">
        <f>-84.4/2</f>
        <v>-42.2</v>
      </c>
      <c r="AN8" s="55">
        <f>-(AM2+1.22)</f>
        <v>-45.04</v>
      </c>
      <c r="AO8" s="55">
        <f>-84.4/2</f>
        <v>-42.2</v>
      </c>
      <c r="AP8" s="55">
        <f>-(AO2+1.22)</f>
        <v>-46.26</v>
      </c>
    </row>
    <row r="9" spans="1:42" x14ac:dyDescent="0.15">
      <c r="A9" s="56">
        <v>4</v>
      </c>
      <c r="B9" s="55">
        <f t="shared" si="1"/>
        <v>44.746111291660576</v>
      </c>
      <c r="C9" s="55">
        <f t="shared" si="2"/>
        <v>-36.411087834483581</v>
      </c>
      <c r="D9" s="55">
        <f t="shared" si="3"/>
        <v>44.831214189628412</v>
      </c>
      <c r="E9" s="55">
        <f t="shared" si="4"/>
        <v>-37.628115975800569</v>
      </c>
      <c r="F9" s="55">
        <f t="shared" si="5"/>
        <v>44.916317087596241</v>
      </c>
      <c r="G9" s="55">
        <f t="shared" si="6"/>
        <v>-38.845144117117549</v>
      </c>
      <c r="H9" s="55">
        <f t="shared" si="7"/>
        <v>45.001419985564077</v>
      </c>
      <c r="I9" s="55">
        <f t="shared" si="8"/>
        <v>-40.062172258434536</v>
      </c>
      <c r="J9" s="55">
        <f t="shared" si="9"/>
        <v>45.086522883531906</v>
      </c>
      <c r="K9" s="55">
        <f t="shared" si="10"/>
        <v>-41.279200399751531</v>
      </c>
      <c r="L9" s="55">
        <f t="shared" si="11"/>
        <v>45.171625781499742</v>
      </c>
      <c r="M9" s="55">
        <f t="shared" si="12"/>
        <v>-42.496228541068511</v>
      </c>
      <c r="N9" s="55">
        <f t="shared" si="13"/>
        <v>45.256728679467571</v>
      </c>
      <c r="O9" s="55">
        <f t="shared" si="14"/>
        <v>-43.713256682385499</v>
      </c>
      <c r="P9" s="55">
        <f t="shared" si="15"/>
        <v>45.341831577435407</v>
      </c>
      <c r="Q9" s="55">
        <f t="shared" si="16"/>
        <v>-44.930284823702479</v>
      </c>
      <c r="R9" s="55">
        <f t="shared" si="17"/>
        <v>45.426934475403236</v>
      </c>
      <c r="S9" s="55">
        <f t="shared" si="18"/>
        <v>-46.147312965019466</v>
      </c>
      <c r="T9" s="55">
        <v>100</v>
      </c>
      <c r="U9" s="55">
        <f t="shared" si="0"/>
        <v>24.488059189152985</v>
      </c>
      <c r="V9" s="55">
        <f>IF(T9&lt;84.4,T9-84.4/2,IF(T9&lt;200,84.4/2+R$2*SIN($U9*PI()/180),IF(T9&lt;284.4,200+84.4/2-T9,-84.4/2+R$2*SIN($U9*PI()/180))))</f>
        <v>61.37493615853932</v>
      </c>
      <c r="W9" s="55">
        <f>-R$2*COS($U9*PI()/180)</f>
        <v>-42.098805485618492</v>
      </c>
      <c r="X9" s="73"/>
    </row>
    <row r="10" spans="1:42" x14ac:dyDescent="0.15">
      <c r="A10" s="56">
        <v>5</v>
      </c>
      <c r="B10" s="55">
        <f t="shared" si="1"/>
        <v>45.381184610289523</v>
      </c>
      <c r="C10" s="55">
        <f t="shared" si="2"/>
        <v>-36.36110648034871</v>
      </c>
      <c r="D10" s="55">
        <f t="shared" si="3"/>
        <v>45.487514616441672</v>
      </c>
      <c r="E10" s="55">
        <f t="shared" si="4"/>
        <v>-37.576464012020644</v>
      </c>
      <c r="F10" s="55">
        <f t="shared" si="5"/>
        <v>45.593844622593814</v>
      </c>
      <c r="G10" s="55">
        <f t="shared" si="6"/>
        <v>-38.791821543692571</v>
      </c>
      <c r="H10" s="55">
        <f t="shared" si="7"/>
        <v>45.700174628745955</v>
      </c>
      <c r="I10" s="55">
        <f t="shared" si="8"/>
        <v>-40.007179075364498</v>
      </c>
      <c r="J10" s="55">
        <f t="shared" si="9"/>
        <v>45.806504634898097</v>
      </c>
      <c r="K10" s="55">
        <f t="shared" si="10"/>
        <v>-41.222536607036432</v>
      </c>
      <c r="L10" s="55">
        <f t="shared" si="11"/>
        <v>45.912834641050239</v>
      </c>
      <c r="M10" s="55">
        <f t="shared" si="12"/>
        <v>-42.437894138708359</v>
      </c>
      <c r="N10" s="55">
        <f t="shared" si="13"/>
        <v>46.019164647202381</v>
      </c>
      <c r="O10" s="55">
        <f t="shared" si="14"/>
        <v>-43.653251670380293</v>
      </c>
      <c r="P10" s="55">
        <f t="shared" si="15"/>
        <v>46.125494653354529</v>
      </c>
      <c r="Q10" s="55">
        <f t="shared" si="16"/>
        <v>-44.86860920205222</v>
      </c>
      <c r="R10" s="55">
        <f t="shared" si="17"/>
        <v>46.231824659506671</v>
      </c>
      <c r="S10" s="55">
        <f t="shared" si="18"/>
        <v>-46.083966733724147</v>
      </c>
      <c r="T10" s="55">
        <v>150</v>
      </c>
      <c r="U10" s="55">
        <f t="shared" si="0"/>
        <v>102.97542838515618</v>
      </c>
      <c r="V10" s="55">
        <f>IF(T10&lt;84.4,T10-84.4/2,IF(T10&lt;200,84.4/2+B$2*SIN($U10*PI()/180),IF(T10&lt;284.4,200+84.4/2-T10,-84.4/2+B$2*SIN($U10*PI()/180))))</f>
        <v>77.768025304398492</v>
      </c>
      <c r="W10" s="55">
        <f>-B$2*COS($U10*PI()/180)</f>
        <v>8.1954606914846124</v>
      </c>
      <c r="X10" s="73" t="str">
        <f>T10&amp;"-m-Markierung"</f>
        <v>150-m-Markierung</v>
      </c>
    </row>
    <row r="11" spans="1:42" x14ac:dyDescent="0.15">
      <c r="A11" s="56">
        <v>6</v>
      </c>
      <c r="B11" s="55">
        <f t="shared" si="1"/>
        <v>46.015288909269351</v>
      </c>
      <c r="C11" s="55">
        <f t="shared" si="2"/>
        <v>-36.300049180941976</v>
      </c>
      <c r="D11" s="55">
        <f t="shared" si="3"/>
        <v>46.142813634455891</v>
      </c>
      <c r="E11" s="55">
        <f t="shared" si="4"/>
        <v>-37.513365893291265</v>
      </c>
      <c r="F11" s="55">
        <f t="shared" si="5"/>
        <v>46.27033835964243</v>
      </c>
      <c r="G11" s="55">
        <f t="shared" si="6"/>
        <v>-38.726682605640562</v>
      </c>
      <c r="H11" s="55">
        <f t="shared" si="7"/>
        <v>46.397863084828963</v>
      </c>
      <c r="I11" s="55">
        <f t="shared" si="8"/>
        <v>-39.939999317989852</v>
      </c>
      <c r="J11" s="55">
        <f t="shared" si="9"/>
        <v>46.525387810015502</v>
      </c>
      <c r="K11" s="55">
        <f t="shared" si="10"/>
        <v>-41.153316030339148</v>
      </c>
      <c r="L11" s="55">
        <f t="shared" si="11"/>
        <v>46.652912535202042</v>
      </c>
      <c r="M11" s="55">
        <f t="shared" si="12"/>
        <v>-42.366632742688445</v>
      </c>
      <c r="N11" s="55">
        <f t="shared" si="13"/>
        <v>46.780437260388581</v>
      </c>
      <c r="O11" s="55">
        <f t="shared" si="14"/>
        <v>-43.579949455037735</v>
      </c>
      <c r="P11" s="55">
        <f t="shared" si="15"/>
        <v>46.907961985575113</v>
      </c>
      <c r="Q11" s="55">
        <f t="shared" si="16"/>
        <v>-44.793266167387031</v>
      </c>
      <c r="R11" s="55">
        <f t="shared" si="17"/>
        <v>47.035486710761653</v>
      </c>
      <c r="S11" s="55">
        <f t="shared" si="18"/>
        <v>-46.006582879736321</v>
      </c>
      <c r="T11" s="55">
        <v>150</v>
      </c>
      <c r="U11" s="55">
        <f t="shared" si="0"/>
        <v>102.97542838515618</v>
      </c>
      <c r="V11" s="55">
        <f>IF(T11&lt;84.4,T11-84.4/2,IF(T11&lt;200,84.4/2+R$2*SIN($U11*PI()/180),IF(T11&lt;284.4,200+84.4/2-T11,-84.4/2+R$2*SIN($U11*PI()/180))))</f>
        <v>87.278817824149968</v>
      </c>
      <c r="W11" s="55">
        <f>-R$2*COS($U11*PI()/180)</f>
        <v>10.386904427070634</v>
      </c>
      <c r="X11" s="73"/>
    </row>
    <row r="12" spans="1:42" x14ac:dyDescent="0.15">
      <c r="A12" s="56">
        <v>7</v>
      </c>
      <c r="B12" s="55">
        <f t="shared" si="1"/>
        <v>46.648231034287889</v>
      </c>
      <c r="C12" s="55">
        <f t="shared" si="2"/>
        <v>-36.22793453490825</v>
      </c>
      <c r="D12" s="55">
        <f t="shared" si="3"/>
        <v>46.796911633242168</v>
      </c>
      <c r="E12" s="55">
        <f t="shared" si="4"/>
        <v>-37.438840839910661</v>
      </c>
      <c r="F12" s="55">
        <f t="shared" si="5"/>
        <v>46.945592232196447</v>
      </c>
      <c r="G12" s="55">
        <f t="shared" si="6"/>
        <v>-38.649747144913079</v>
      </c>
      <c r="H12" s="55">
        <f t="shared" si="7"/>
        <v>47.094272831150725</v>
      </c>
      <c r="I12" s="55">
        <f t="shared" si="8"/>
        <v>-39.860653449915489</v>
      </c>
      <c r="J12" s="55">
        <f t="shared" si="9"/>
        <v>47.242953430105004</v>
      </c>
      <c r="K12" s="55">
        <f t="shared" si="10"/>
        <v>-41.071559754917907</v>
      </c>
      <c r="L12" s="55">
        <f t="shared" si="11"/>
        <v>47.391634029059283</v>
      </c>
      <c r="M12" s="55">
        <f t="shared" si="12"/>
        <v>-42.282466059920317</v>
      </c>
      <c r="N12" s="55">
        <f t="shared" si="13"/>
        <v>47.540314628013562</v>
      </c>
      <c r="O12" s="55">
        <f t="shared" si="14"/>
        <v>-43.493372364922728</v>
      </c>
      <c r="P12" s="55">
        <f t="shared" si="15"/>
        <v>47.688995226967847</v>
      </c>
      <c r="Q12" s="55">
        <f t="shared" si="16"/>
        <v>-44.704278669925138</v>
      </c>
      <c r="R12" s="55">
        <f t="shared" si="17"/>
        <v>47.837675825922126</v>
      </c>
      <c r="S12" s="55">
        <f t="shared" si="18"/>
        <v>-45.915184974927556</v>
      </c>
      <c r="T12" s="55">
        <v>200</v>
      </c>
      <c r="U12" s="55">
        <f t="shared" si="0"/>
        <v>180</v>
      </c>
      <c r="V12" s="55">
        <f>IF(T12&lt;84.4,T12-84.4/2,IF(T12&lt;200,84.4/2+B$2*SIN($U12*PI()/180),IF(T12&lt;284.4,200+84.4/2-T12,-84.4/2+B$2*SIN($U12*PI()/180))))</f>
        <v>42.199999999999989</v>
      </c>
      <c r="W12" s="55">
        <f>-B$2*COS($U12*PI()/180)</f>
        <v>36.5</v>
      </c>
      <c r="X12" s="73" t="str">
        <f>T12&amp;"-m-Markierung"</f>
        <v>200-m-Markierung</v>
      </c>
    </row>
    <row r="13" spans="1:42" x14ac:dyDescent="0.15">
      <c r="A13" s="56">
        <v>8</v>
      </c>
      <c r="B13" s="55">
        <f t="shared" si="1"/>
        <v>47.279818185042394</v>
      </c>
      <c r="C13" s="55">
        <f t="shared" si="2"/>
        <v>-36.144784509067321</v>
      </c>
      <c r="D13" s="55">
        <f t="shared" si="3"/>
        <v>47.449609368213672</v>
      </c>
      <c r="E13" s="55">
        <f t="shared" si="4"/>
        <v>-37.352911552932035</v>
      </c>
      <c r="F13" s="55">
        <f t="shared" si="5"/>
        <v>47.619400551384949</v>
      </c>
      <c r="G13" s="55">
        <f t="shared" si="6"/>
        <v>-38.561038596796749</v>
      </c>
      <c r="H13" s="55">
        <f t="shared" si="7"/>
        <v>47.789191734556233</v>
      </c>
      <c r="I13" s="55">
        <f t="shared" si="8"/>
        <v>-39.769165640661463</v>
      </c>
      <c r="J13" s="55">
        <f t="shared" si="9"/>
        <v>47.958982917727511</v>
      </c>
      <c r="K13" s="55">
        <f t="shared" si="10"/>
        <v>-40.977292684526184</v>
      </c>
      <c r="L13" s="55">
        <f t="shared" si="11"/>
        <v>48.128774100898788</v>
      </c>
      <c r="M13" s="55">
        <f t="shared" si="12"/>
        <v>-42.185419728390897</v>
      </c>
      <c r="N13" s="55">
        <f t="shared" si="13"/>
        <v>48.298565284070072</v>
      </c>
      <c r="O13" s="55">
        <f t="shared" si="14"/>
        <v>-43.393546772255611</v>
      </c>
      <c r="P13" s="55">
        <f t="shared" si="15"/>
        <v>48.46835646724135</v>
      </c>
      <c r="Q13" s="55">
        <f t="shared" si="16"/>
        <v>-44.601673816120325</v>
      </c>
      <c r="R13" s="55">
        <f t="shared" si="17"/>
        <v>48.638147650412627</v>
      </c>
      <c r="S13" s="55">
        <f t="shared" si="18"/>
        <v>-45.809800859985046</v>
      </c>
      <c r="T13" s="55">
        <v>200</v>
      </c>
      <c r="U13" s="55">
        <f t="shared" si="0"/>
        <v>180</v>
      </c>
      <c r="V13" s="55">
        <f>IF(T13&lt;84.4,T13-84.4/2,IF(T13&lt;200,84.4/2+R$2*SIN($U13*PI()/180),IF(T13&lt;284.4,200+84.4/2-T13,-84.4/2+R$2*SIN($U13*PI()/180))))</f>
        <v>42.199999999999989</v>
      </c>
      <c r="W13" s="55">
        <f>-R$2*COS($U13*PI()/180)</f>
        <v>46.26</v>
      </c>
      <c r="X13" s="73"/>
    </row>
    <row r="14" spans="1:42" x14ac:dyDescent="0.15">
      <c r="A14" s="56">
        <v>9</v>
      </c>
      <c r="B14" s="55">
        <f t="shared" si="1"/>
        <v>47.909857973968428</v>
      </c>
      <c r="C14" s="55">
        <f t="shared" si="2"/>
        <v>-36.050624431722525</v>
      </c>
      <c r="D14" s="55">
        <f t="shared" si="3"/>
        <v>48.100708021317509</v>
      </c>
      <c r="E14" s="55">
        <f t="shared" si="4"/>
        <v>-37.255604207248595</v>
      </c>
      <c r="F14" s="55">
        <f t="shared" si="5"/>
        <v>48.291558068666589</v>
      </c>
      <c r="G14" s="55">
        <f t="shared" si="6"/>
        <v>-38.460583982774665</v>
      </c>
      <c r="H14" s="55">
        <f t="shared" si="7"/>
        <v>48.482408116015677</v>
      </c>
      <c r="I14" s="55">
        <f t="shared" si="8"/>
        <v>-39.665563758300728</v>
      </c>
      <c r="J14" s="55">
        <f t="shared" si="9"/>
        <v>48.673258163364757</v>
      </c>
      <c r="K14" s="55">
        <f t="shared" si="10"/>
        <v>-40.870543533826805</v>
      </c>
      <c r="L14" s="55">
        <f t="shared" si="11"/>
        <v>48.864108210713837</v>
      </c>
      <c r="M14" s="55">
        <f t="shared" si="12"/>
        <v>-42.075523309352867</v>
      </c>
      <c r="N14" s="55">
        <f t="shared" si="13"/>
        <v>49.054958258062918</v>
      </c>
      <c r="O14" s="55">
        <f t="shared" si="14"/>
        <v>-43.280503084878937</v>
      </c>
      <c r="P14" s="55">
        <f t="shared" si="15"/>
        <v>49.245808305411998</v>
      </c>
      <c r="Q14" s="55">
        <f t="shared" si="16"/>
        <v>-44.485482860405007</v>
      </c>
      <c r="R14" s="55">
        <f t="shared" si="17"/>
        <v>49.436658352761086</v>
      </c>
      <c r="S14" s="55">
        <f t="shared" si="18"/>
        <v>-45.69046263593107</v>
      </c>
      <c r="T14" s="55">
        <v>250</v>
      </c>
      <c r="U14" s="55">
        <f t="shared" si="0"/>
        <v>180</v>
      </c>
      <c r="V14" s="55">
        <f>IF(T14&lt;84.4,T14-84.4/2,IF(T14&lt;200,84.4/2+B$2*SIN($U14*PI()/180),IF(T14&lt;284.4,200+84.4/2-T14,-84.4/2+B$2*SIN($U14*PI()/180))))</f>
        <v>-7.8000000000000114</v>
      </c>
      <c r="W14" s="55">
        <f>-B$2*COS($U14*PI()/180)</f>
        <v>36.5</v>
      </c>
      <c r="X14" s="73" t="str">
        <f>T14&amp;"-m-Markierung"</f>
        <v>250-m-Markierung</v>
      </c>
    </row>
    <row r="15" spans="1:42" x14ac:dyDescent="0.15">
      <c r="A15" s="56">
        <v>10</v>
      </c>
      <c r="B15" s="55">
        <f t="shared" si="1"/>
        <v>48.53815848484296</v>
      </c>
      <c r="C15" s="55">
        <f t="shared" si="2"/>
        <v>-35.945482984945592</v>
      </c>
      <c r="D15" s="55">
        <f t="shared" si="3"/>
        <v>48.750009261596617</v>
      </c>
      <c r="E15" s="55">
        <f t="shared" si="4"/>
        <v>-37.146948443620488</v>
      </c>
      <c r="F15" s="55">
        <f t="shared" si="5"/>
        <v>48.961860038350267</v>
      </c>
      <c r="G15" s="55">
        <f t="shared" si="6"/>
        <v>-38.348413902295377</v>
      </c>
      <c r="H15" s="55">
        <f t="shared" si="7"/>
        <v>49.173710815103924</v>
      </c>
      <c r="I15" s="55">
        <f t="shared" si="8"/>
        <v>-39.549879360970273</v>
      </c>
      <c r="J15" s="55">
        <f t="shared" si="9"/>
        <v>49.385561591857581</v>
      </c>
      <c r="K15" s="55">
        <f t="shared" si="10"/>
        <v>-40.751344819645169</v>
      </c>
      <c r="L15" s="55">
        <f t="shared" si="11"/>
        <v>49.597412368611238</v>
      </c>
      <c r="M15" s="55">
        <f t="shared" si="12"/>
        <v>-41.952810278320065</v>
      </c>
      <c r="N15" s="55">
        <f t="shared" si="13"/>
        <v>49.809263145364888</v>
      </c>
      <c r="O15" s="55">
        <f t="shared" si="14"/>
        <v>-43.154275736994954</v>
      </c>
      <c r="P15" s="55">
        <f t="shared" si="15"/>
        <v>50.021113922118545</v>
      </c>
      <c r="Q15" s="55">
        <f t="shared" si="16"/>
        <v>-44.35574119566985</v>
      </c>
      <c r="R15" s="55">
        <f t="shared" si="17"/>
        <v>50.232964698872202</v>
      </c>
      <c r="S15" s="55">
        <f t="shared" si="18"/>
        <v>-45.557206654344739</v>
      </c>
      <c r="T15" s="55">
        <v>250</v>
      </c>
      <c r="U15" s="55">
        <f t="shared" si="0"/>
        <v>180</v>
      </c>
      <c r="V15" s="55">
        <f>IF(T15&lt;84.4,T15-84.4/2,IF(T15&lt;200,84.4/2+R$2*SIN($U15*PI()/180),IF(T15&lt;284.4,200+84.4/2-T15,-84.4/2+R$2*SIN($U15*PI()/180))))</f>
        <v>-7.8000000000000114</v>
      </c>
      <c r="W15" s="55">
        <f>-R$2*COS($U15*PI()/180)</f>
        <v>46.26</v>
      </c>
      <c r="X15" s="73"/>
    </row>
    <row r="16" spans="1:42" x14ac:dyDescent="0.15">
      <c r="A16" s="56">
        <v>11</v>
      </c>
      <c r="B16" s="55">
        <f t="shared" si="1"/>
        <v>49.164528331243886</v>
      </c>
      <c r="C16" s="55">
        <f t="shared" si="2"/>
        <v>-35.829392195839738</v>
      </c>
      <c r="D16" s="55">
        <f t="shared" si="3"/>
        <v>49.397315305603271</v>
      </c>
      <c r="E16" s="55">
        <f t="shared" si="4"/>
        <v>-37.026977359645883</v>
      </c>
      <c r="F16" s="55">
        <f t="shared" si="5"/>
        <v>49.630102279962657</v>
      </c>
      <c r="G16" s="55">
        <f t="shared" si="6"/>
        <v>-38.224562523452036</v>
      </c>
      <c r="H16" s="55">
        <f t="shared" si="7"/>
        <v>49.862889254322042</v>
      </c>
      <c r="I16" s="55">
        <f t="shared" si="8"/>
        <v>-39.422147687258182</v>
      </c>
      <c r="J16" s="55">
        <f t="shared" si="9"/>
        <v>50.095676228681427</v>
      </c>
      <c r="K16" s="55">
        <f t="shared" si="10"/>
        <v>-40.619732851064335</v>
      </c>
      <c r="L16" s="55">
        <f t="shared" si="11"/>
        <v>50.328463203040812</v>
      </c>
      <c r="M16" s="55">
        <f t="shared" si="12"/>
        <v>-41.817318014870487</v>
      </c>
      <c r="N16" s="55">
        <f t="shared" si="13"/>
        <v>50.561250177400197</v>
      </c>
      <c r="O16" s="55">
        <f t="shared" si="14"/>
        <v>-43.014903178676633</v>
      </c>
      <c r="P16" s="55">
        <f t="shared" si="15"/>
        <v>50.794037151759582</v>
      </c>
      <c r="Q16" s="55">
        <f t="shared" si="16"/>
        <v>-44.212488342482786</v>
      </c>
      <c r="R16" s="55">
        <f t="shared" si="17"/>
        <v>51.026824126118967</v>
      </c>
      <c r="S16" s="55">
        <f t="shared" si="18"/>
        <v>-45.410073506288931</v>
      </c>
      <c r="T16" s="55">
        <v>300</v>
      </c>
      <c r="U16" s="55">
        <f t="shared" si="0"/>
        <v>204.48805918915301</v>
      </c>
      <c r="V16" s="55">
        <f>IF(T16&lt;84.4,T16-84.4/2,IF(T16&lt;200,84.4/2+B$2*SIN($U16*PI()/180),IF(T16&lt;284.4,200+84.4/2-T16,-84.4/2+B$2*SIN($U16*PI()/180))))</f>
        <v>-57.329381102176512</v>
      </c>
      <c r="W16" s="55">
        <f>-B$2*COS($U16*PI()/180)</f>
        <v>33.216740169154235</v>
      </c>
      <c r="X16" s="73" t="str">
        <f>T16&amp;"-m-Markierung"</f>
        <v>300-m-Markierung</v>
      </c>
    </row>
    <row r="17" spans="1:24" x14ac:dyDescent="0.15">
      <c r="A17" s="56">
        <v>12</v>
      </c>
      <c r="B17" s="55">
        <f t="shared" si="1"/>
        <v>49.788776714848218</v>
      </c>
      <c r="C17" s="55">
        <f t="shared" si="2"/>
        <v>-35.702387426783908</v>
      </c>
      <c r="D17" s="55">
        <f t="shared" si="3"/>
        <v>50.042428977645883</v>
      </c>
      <c r="E17" s="55">
        <f t="shared" si="4"/>
        <v>-36.895727499679147</v>
      </c>
      <c r="F17" s="55">
        <f t="shared" si="5"/>
        <v>50.296081240443549</v>
      </c>
      <c r="G17" s="55">
        <f t="shared" si="6"/>
        <v>-38.089067572574393</v>
      </c>
      <c r="H17" s="55">
        <f t="shared" si="7"/>
        <v>50.549733503241214</v>
      </c>
      <c r="I17" s="55">
        <f t="shared" si="8"/>
        <v>-39.282407645469632</v>
      </c>
      <c r="J17" s="55">
        <f t="shared" si="9"/>
        <v>50.803385766038886</v>
      </c>
      <c r="K17" s="55">
        <f t="shared" si="10"/>
        <v>-40.475747718364879</v>
      </c>
      <c r="L17" s="55">
        <f t="shared" si="11"/>
        <v>51.057038028836551</v>
      </c>
      <c r="M17" s="55">
        <f t="shared" si="12"/>
        <v>-41.669087791260125</v>
      </c>
      <c r="N17" s="55">
        <f t="shared" si="13"/>
        <v>51.310690291634216</v>
      </c>
      <c r="O17" s="55">
        <f t="shared" si="14"/>
        <v>-42.862427864155364</v>
      </c>
      <c r="P17" s="55">
        <f t="shared" si="15"/>
        <v>51.564342554431882</v>
      </c>
      <c r="Q17" s="55">
        <f t="shared" si="16"/>
        <v>-44.055767937050611</v>
      </c>
      <c r="R17" s="55">
        <f t="shared" si="17"/>
        <v>51.817994817229547</v>
      </c>
      <c r="S17" s="55">
        <f t="shared" si="18"/>
        <v>-45.24910800994585</v>
      </c>
      <c r="T17" s="55">
        <v>300</v>
      </c>
      <c r="U17" s="55">
        <f t="shared" si="0"/>
        <v>204.48805918915301</v>
      </c>
      <c r="V17" s="55">
        <f>IF(T17&lt;84.4,T17-84.4/2,IF(T17&lt;200,84.4/2+R$2*SIN($U17*PI()/180),IF(T17&lt;284.4,200+84.4/2-T17,-84.4/2+R$2*SIN($U17*PI()/180))))</f>
        <v>-61.37493615853932</v>
      </c>
      <c r="W17" s="55">
        <f>-R$2*COS($U17*PI()/180)</f>
        <v>42.098805485618492</v>
      </c>
      <c r="X17" s="73"/>
    </row>
    <row r="18" spans="1:24" x14ac:dyDescent="0.15">
      <c r="A18" s="56">
        <v>13</v>
      </c>
      <c r="B18" s="55">
        <f t="shared" si="1"/>
        <v>50.410713483551078</v>
      </c>
      <c r="C18" s="55">
        <f t="shared" si="2"/>
        <v>-35.56450736466109</v>
      </c>
      <c r="D18" s="55">
        <f t="shared" si="3"/>
        <v>50.685153769850587</v>
      </c>
      <c r="E18" s="55">
        <f t="shared" si="4"/>
        <v>-36.753238843699073</v>
      </c>
      <c r="F18" s="55">
        <f t="shared" si="5"/>
        <v>50.95959405615011</v>
      </c>
      <c r="G18" s="55">
        <f t="shared" si="6"/>
        <v>-37.941970322737056</v>
      </c>
      <c r="H18" s="55">
        <f t="shared" si="7"/>
        <v>51.234034342449618</v>
      </c>
      <c r="I18" s="55">
        <f t="shared" si="8"/>
        <v>-39.130701801775047</v>
      </c>
      <c r="J18" s="55">
        <f t="shared" si="9"/>
        <v>51.508474628749141</v>
      </c>
      <c r="K18" s="55">
        <f t="shared" si="10"/>
        <v>-40.319433280813037</v>
      </c>
      <c r="L18" s="55">
        <f t="shared" si="11"/>
        <v>51.78291491504865</v>
      </c>
      <c r="M18" s="55">
        <f t="shared" si="12"/>
        <v>-41.50816475985102</v>
      </c>
      <c r="N18" s="55">
        <f t="shared" si="13"/>
        <v>52.057355201348166</v>
      </c>
      <c r="O18" s="55">
        <f t="shared" si="14"/>
        <v>-42.696896238889011</v>
      </c>
      <c r="P18" s="55">
        <f t="shared" si="15"/>
        <v>52.331795487647682</v>
      </c>
      <c r="Q18" s="55">
        <f t="shared" si="16"/>
        <v>-43.885627717926994</v>
      </c>
      <c r="R18" s="55">
        <f t="shared" si="17"/>
        <v>52.606235773947198</v>
      </c>
      <c r="S18" s="55">
        <f t="shared" si="18"/>
        <v>-45.074359196964977</v>
      </c>
      <c r="T18" s="55">
        <v>350</v>
      </c>
      <c r="U18" s="55">
        <f t="shared" si="0"/>
        <v>282.97542838515619</v>
      </c>
      <c r="V18" s="55">
        <f>IF(T18&lt;84.4,T18-84.4/2,IF(T18&lt;200,84.4/2+B$2*SIN($U18*PI()/180),IF(T18&lt;284.4,200+84.4/2-T18,-84.4/2+B$2*SIN($U18*PI()/180))))</f>
        <v>-77.768025304398492</v>
      </c>
      <c r="W18" s="55">
        <f>-B$2*COS($U18*PI()/180)</f>
        <v>-8.1954606914845911</v>
      </c>
      <c r="X18" s="73" t="str">
        <f>T18&amp;"-m-Markierung"</f>
        <v>350-m-Markierung</v>
      </c>
    </row>
    <row r="19" spans="1:24" x14ac:dyDescent="0.15">
      <c r="A19" s="56">
        <v>14</v>
      </c>
      <c r="B19" s="55">
        <f t="shared" si="1"/>
        <v>51.030149189387878</v>
      </c>
      <c r="C19" s="55">
        <f t="shared" si="2"/>
        <v>-35.415794009073871</v>
      </c>
      <c r="D19" s="55">
        <f t="shared" si="3"/>
        <v>51.325293902019467</v>
      </c>
      <c r="E19" s="55">
        <f t="shared" si="4"/>
        <v>-36.599554795130587</v>
      </c>
      <c r="F19" s="55">
        <f t="shared" si="5"/>
        <v>51.620438614651064</v>
      </c>
      <c r="G19" s="55">
        <f t="shared" si="6"/>
        <v>-37.783315581187303</v>
      </c>
      <c r="H19" s="55">
        <f t="shared" si="7"/>
        <v>51.915583327282661</v>
      </c>
      <c r="I19" s="55">
        <f t="shared" si="8"/>
        <v>-38.967076367244012</v>
      </c>
      <c r="J19" s="55">
        <f t="shared" si="9"/>
        <v>52.210728039914258</v>
      </c>
      <c r="K19" s="55">
        <f t="shared" si="10"/>
        <v>-40.150837153300735</v>
      </c>
      <c r="L19" s="55">
        <f t="shared" si="11"/>
        <v>52.505872752545848</v>
      </c>
      <c r="M19" s="55">
        <f t="shared" si="12"/>
        <v>-41.334597939357451</v>
      </c>
      <c r="N19" s="55">
        <f t="shared" si="13"/>
        <v>52.801017465177445</v>
      </c>
      <c r="O19" s="55">
        <f t="shared" si="14"/>
        <v>-42.518358725414167</v>
      </c>
      <c r="P19" s="55">
        <f t="shared" si="15"/>
        <v>53.096162177809035</v>
      </c>
      <c r="Q19" s="55">
        <f t="shared" si="16"/>
        <v>-43.702119511470883</v>
      </c>
      <c r="R19" s="55">
        <f t="shared" si="17"/>
        <v>53.391306890440632</v>
      </c>
      <c r="S19" s="55">
        <f t="shared" si="18"/>
        <v>-44.885880297527592</v>
      </c>
      <c r="T19" s="55">
        <v>350</v>
      </c>
      <c r="U19" s="55">
        <f t="shared" si="0"/>
        <v>282.97542838515619</v>
      </c>
      <c r="V19" s="55">
        <f>IF(T19&lt;84.4,T19-84.4/2,IF(T19&lt;200,84.4/2+R$2*SIN($U19*PI()/180),IF(T19&lt;284.4,200+84.4/2-T19,-84.4/2+R$2*SIN($U19*PI()/180))))</f>
        <v>-87.278817824149968</v>
      </c>
      <c r="W19" s="55">
        <f>-R$2*COS($U19*PI()/180)</f>
        <v>-10.386904427070608</v>
      </c>
      <c r="X19" s="73"/>
    </row>
    <row r="20" spans="1:24" x14ac:dyDescent="0.15">
      <c r="A20" s="56">
        <v>15</v>
      </c>
      <c r="B20" s="55">
        <f t="shared" si="1"/>
        <v>51.646895146242009</v>
      </c>
      <c r="C20" s="55">
        <f t="shared" si="2"/>
        <v>-35.256292659550994</v>
      </c>
      <c r="D20" s="55">
        <f t="shared" si="3"/>
        <v>51.962654381267086</v>
      </c>
      <c r="E20" s="55">
        <f t="shared" si="4"/>
        <v>-36.434722167623654</v>
      </c>
      <c r="F20" s="55">
        <f t="shared" si="5"/>
        <v>52.278413616292156</v>
      </c>
      <c r="G20" s="55">
        <f t="shared" si="6"/>
        <v>-37.613151675696315</v>
      </c>
      <c r="H20" s="55">
        <f t="shared" si="7"/>
        <v>52.594172851317239</v>
      </c>
      <c r="I20" s="55">
        <f t="shared" si="8"/>
        <v>-38.791581183768983</v>
      </c>
      <c r="J20" s="55">
        <f t="shared" si="9"/>
        <v>52.909932086342309</v>
      </c>
      <c r="K20" s="55">
        <f t="shared" si="10"/>
        <v>-39.970010691841651</v>
      </c>
      <c r="L20" s="55">
        <f t="shared" si="11"/>
        <v>53.225691321367385</v>
      </c>
      <c r="M20" s="55">
        <f t="shared" si="12"/>
        <v>-41.148440199914312</v>
      </c>
      <c r="N20" s="55">
        <f t="shared" si="13"/>
        <v>53.541450556392462</v>
      </c>
      <c r="O20" s="55">
        <f t="shared" si="14"/>
        <v>-42.326869707986972</v>
      </c>
      <c r="P20" s="55">
        <f t="shared" si="15"/>
        <v>53.857209791417539</v>
      </c>
      <c r="Q20" s="55">
        <f t="shared" si="16"/>
        <v>-43.505299216059633</v>
      </c>
      <c r="R20" s="55">
        <f t="shared" si="17"/>
        <v>54.172969026442615</v>
      </c>
      <c r="S20" s="55">
        <f t="shared" si="18"/>
        <v>-44.683728724132301</v>
      </c>
      <c r="V20" s="48"/>
    </row>
    <row r="21" spans="1:24" x14ac:dyDescent="0.15">
      <c r="A21" s="56">
        <v>16</v>
      </c>
      <c r="B21" s="55">
        <f t="shared" si="1"/>
        <v>52.260763487320474</v>
      </c>
      <c r="C21" s="55">
        <f t="shared" si="2"/>
        <v>-35.08605190174864</v>
      </c>
      <c r="D21" s="55">
        <f t="shared" si="3"/>
        <v>52.597041061417215</v>
      </c>
      <c r="E21" s="55">
        <f t="shared" si="4"/>
        <v>-36.258791170793387</v>
      </c>
      <c r="F21" s="55">
        <f t="shared" si="5"/>
        <v>52.933318635513949</v>
      </c>
      <c r="G21" s="55">
        <f t="shared" si="6"/>
        <v>-37.431530439838134</v>
      </c>
      <c r="H21" s="55">
        <f t="shared" si="7"/>
        <v>53.26959620961069</v>
      </c>
      <c r="I21" s="55">
        <f t="shared" si="8"/>
        <v>-38.604269708882882</v>
      </c>
      <c r="J21" s="55">
        <f t="shared" si="9"/>
        <v>53.60587378370743</v>
      </c>
      <c r="K21" s="55">
        <f t="shared" si="10"/>
        <v>-39.777008977927636</v>
      </c>
      <c r="L21" s="55">
        <f t="shared" si="11"/>
        <v>53.942151357804164</v>
      </c>
      <c r="M21" s="55">
        <f t="shared" si="12"/>
        <v>-40.949748246972383</v>
      </c>
      <c r="N21" s="55">
        <f t="shared" si="13"/>
        <v>54.278428931900905</v>
      </c>
      <c r="O21" s="55">
        <f t="shared" si="14"/>
        <v>-42.122487516017131</v>
      </c>
      <c r="P21" s="55">
        <f t="shared" si="15"/>
        <v>54.614706505997646</v>
      </c>
      <c r="Q21" s="55">
        <f t="shared" si="16"/>
        <v>-43.295226785061885</v>
      </c>
      <c r="R21" s="55">
        <f t="shared" si="17"/>
        <v>54.950984080094386</v>
      </c>
      <c r="S21" s="55">
        <f t="shared" si="18"/>
        <v>-44.467966054106633</v>
      </c>
      <c r="V21" s="48"/>
    </row>
    <row r="22" spans="1:24" x14ac:dyDescent="0.15">
      <c r="A22" s="56">
        <v>17</v>
      </c>
      <c r="B22" s="55">
        <f t="shared" si="1"/>
        <v>52.871567222379895</v>
      </c>
      <c r="C22" s="55">
        <f t="shared" si="2"/>
        <v>-34.905123592650796</v>
      </c>
      <c r="D22" s="55">
        <f t="shared" si="3"/>
        <v>53.228260702141633</v>
      </c>
      <c r="E22" s="55">
        <f t="shared" si="4"/>
        <v>-36.071815394925693</v>
      </c>
      <c r="F22" s="55">
        <f t="shared" si="5"/>
        <v>53.58495418190337</v>
      </c>
      <c r="G22" s="55">
        <f t="shared" si="6"/>
        <v>-37.238507197200597</v>
      </c>
      <c r="H22" s="55">
        <f t="shared" si="7"/>
        <v>53.941647661665108</v>
      </c>
      <c r="I22" s="55">
        <f t="shared" si="8"/>
        <v>-38.405198999475502</v>
      </c>
      <c r="J22" s="55">
        <f t="shared" si="9"/>
        <v>54.298341141426853</v>
      </c>
      <c r="K22" s="55">
        <f t="shared" si="10"/>
        <v>-39.571890801750406</v>
      </c>
      <c r="L22" s="55">
        <f t="shared" si="11"/>
        <v>54.655034621188591</v>
      </c>
      <c r="M22" s="55">
        <f t="shared" si="12"/>
        <v>-40.738582604025311</v>
      </c>
      <c r="N22" s="55">
        <f t="shared" si="13"/>
        <v>55.011728100950329</v>
      </c>
      <c r="O22" s="55">
        <f t="shared" si="14"/>
        <v>-41.905274406300215</v>
      </c>
      <c r="P22" s="55">
        <f t="shared" si="15"/>
        <v>55.368421580712067</v>
      </c>
      <c r="Q22" s="55">
        <f t="shared" si="16"/>
        <v>-43.071966208575112</v>
      </c>
      <c r="R22" s="55">
        <f t="shared" si="17"/>
        <v>55.725115060473804</v>
      </c>
      <c r="S22" s="55">
        <f t="shared" si="18"/>
        <v>-44.238658010850017</v>
      </c>
      <c r="V22" s="48"/>
    </row>
    <row r="23" spans="1:24" x14ac:dyDescent="0.15">
      <c r="A23" s="56">
        <v>18</v>
      </c>
      <c r="B23" s="55">
        <f t="shared" si="1"/>
        <v>53.479120294685586</v>
      </c>
      <c r="C23" s="55">
        <f t="shared" si="2"/>
        <v>-34.713562844773101</v>
      </c>
      <c r="D23" s="55">
        <f t="shared" si="3"/>
        <v>53.856121027823022</v>
      </c>
      <c r="E23" s="55">
        <f t="shared" si="4"/>
        <v>-35.873851794653191</v>
      </c>
      <c r="F23" s="55">
        <f t="shared" si="5"/>
        <v>54.233121760960458</v>
      </c>
      <c r="G23" s="55">
        <f t="shared" si="6"/>
        <v>-37.034140744533275</v>
      </c>
      <c r="H23" s="55">
        <f t="shared" si="7"/>
        <v>54.610122494097887</v>
      </c>
      <c r="I23" s="55">
        <f t="shared" si="8"/>
        <v>-38.194429694413365</v>
      </c>
      <c r="J23" s="55">
        <f t="shared" si="9"/>
        <v>54.98712322723533</v>
      </c>
      <c r="K23" s="55">
        <f t="shared" si="10"/>
        <v>-39.354718644293456</v>
      </c>
      <c r="L23" s="55">
        <f t="shared" si="11"/>
        <v>55.364123960372766</v>
      </c>
      <c r="M23" s="55">
        <f t="shared" si="12"/>
        <v>-40.515007594173539</v>
      </c>
      <c r="N23" s="55">
        <f t="shared" si="13"/>
        <v>55.741124693510201</v>
      </c>
      <c r="O23" s="55">
        <f t="shared" si="14"/>
        <v>-41.67529654405363</v>
      </c>
      <c r="P23" s="55">
        <f t="shared" si="15"/>
        <v>56.118125426647637</v>
      </c>
      <c r="Q23" s="55">
        <f t="shared" si="16"/>
        <v>-42.835585493933714</v>
      </c>
      <c r="R23" s="55">
        <f t="shared" si="17"/>
        <v>56.495126159785073</v>
      </c>
      <c r="S23" s="55">
        <f t="shared" si="18"/>
        <v>-43.995874443813797</v>
      </c>
      <c r="V23" s="48"/>
    </row>
    <row r="24" spans="1:24" x14ac:dyDescent="0.15">
      <c r="A24" s="56">
        <v>19</v>
      </c>
      <c r="B24" s="55">
        <f t="shared" si="1"/>
        <v>54.083237637686224</v>
      </c>
      <c r="C24" s="55">
        <f t="shared" si="2"/>
        <v>-34.511428009375066</v>
      </c>
      <c r="D24" s="55">
        <f t="shared" si="3"/>
        <v>54.480430786123954</v>
      </c>
      <c r="E24" s="55">
        <f t="shared" si="4"/>
        <v>-35.664960671606231</v>
      </c>
      <c r="F24" s="55">
        <f t="shared" si="5"/>
        <v>54.877623934561683</v>
      </c>
      <c r="G24" s="55">
        <f t="shared" si="6"/>
        <v>-36.818493333837395</v>
      </c>
      <c r="H24" s="55">
        <f t="shared" si="7"/>
        <v>55.274817082999412</v>
      </c>
      <c r="I24" s="55">
        <f t="shared" si="8"/>
        <v>-37.97202599606856</v>
      </c>
      <c r="J24" s="55">
        <f t="shared" si="9"/>
        <v>55.672010231437142</v>
      </c>
      <c r="K24" s="55">
        <f t="shared" si="10"/>
        <v>-39.125558658299731</v>
      </c>
      <c r="L24" s="55">
        <f t="shared" si="11"/>
        <v>56.069203379874878</v>
      </c>
      <c r="M24" s="55">
        <f t="shared" si="12"/>
        <v>-40.279091320530902</v>
      </c>
      <c r="N24" s="55">
        <f t="shared" si="13"/>
        <v>56.466396528312607</v>
      </c>
      <c r="O24" s="55">
        <f t="shared" si="14"/>
        <v>-41.432623982762067</v>
      </c>
      <c r="P24" s="55">
        <f t="shared" si="15"/>
        <v>56.863589676750337</v>
      </c>
      <c r="Q24" s="55">
        <f t="shared" si="16"/>
        <v>-42.586156644993231</v>
      </c>
      <c r="R24" s="55">
        <f t="shared" si="17"/>
        <v>57.260782825188066</v>
      </c>
      <c r="S24" s="55">
        <f t="shared" si="18"/>
        <v>-43.739689307224396</v>
      </c>
      <c r="V24" s="48"/>
    </row>
    <row r="25" spans="1:24" x14ac:dyDescent="0.15">
      <c r="A25" s="56">
        <v>20</v>
      </c>
      <c r="B25" s="55">
        <f t="shared" si="1"/>
        <v>54.683735231386912</v>
      </c>
      <c r="C25" s="55">
        <f t="shared" si="2"/>
        <v>-34.298780658685658</v>
      </c>
      <c r="D25" s="55">
        <f t="shared" si="3"/>
        <v>55.100999806244225</v>
      </c>
      <c r="E25" s="55">
        <f t="shared" si="4"/>
        <v>-35.445205656044465</v>
      </c>
      <c r="F25" s="55">
        <f t="shared" si="5"/>
        <v>55.518264381101545</v>
      </c>
      <c r="G25" s="55">
        <f t="shared" si="6"/>
        <v>-36.591630653403271</v>
      </c>
      <c r="H25" s="55">
        <f t="shared" si="7"/>
        <v>55.935528955958858</v>
      </c>
      <c r="I25" s="55">
        <f t="shared" si="8"/>
        <v>-37.738055650762078</v>
      </c>
      <c r="J25" s="55">
        <f t="shared" si="9"/>
        <v>56.352793530816172</v>
      </c>
      <c r="K25" s="55">
        <f t="shared" si="10"/>
        <v>-38.884480648120892</v>
      </c>
      <c r="L25" s="55">
        <f t="shared" si="11"/>
        <v>56.770058105673492</v>
      </c>
      <c r="M25" s="55">
        <f t="shared" si="12"/>
        <v>-40.030905645479699</v>
      </c>
      <c r="N25" s="55">
        <f t="shared" si="13"/>
        <v>57.187322680530805</v>
      </c>
      <c r="O25" s="55">
        <f t="shared" si="14"/>
        <v>-41.177330642838506</v>
      </c>
      <c r="P25" s="55">
        <f t="shared" si="15"/>
        <v>57.604587255388125</v>
      </c>
      <c r="Q25" s="55">
        <f t="shared" si="16"/>
        <v>-42.323755640197312</v>
      </c>
      <c r="R25" s="55">
        <f t="shared" si="17"/>
        <v>58.021851830245438</v>
      </c>
      <c r="S25" s="55">
        <f t="shared" si="18"/>
        <v>-43.470180637556119</v>
      </c>
      <c r="V25" s="48"/>
    </row>
    <row r="26" spans="1:24" x14ac:dyDescent="0.15">
      <c r="A26" s="56">
        <v>21</v>
      </c>
      <c r="B26" s="55">
        <f t="shared" si="1"/>
        <v>55.280430158403462</v>
      </c>
      <c r="C26" s="55">
        <f t="shared" si="2"/>
        <v>-34.075685567147865</v>
      </c>
      <c r="D26" s="55">
        <f t="shared" si="3"/>
        <v>55.717639056848725</v>
      </c>
      <c r="E26" s="55">
        <f t="shared" si="4"/>
        <v>-35.214653687474446</v>
      </c>
      <c r="F26" s="55">
        <f t="shared" si="5"/>
        <v>56.154847955293995</v>
      </c>
      <c r="G26" s="55">
        <f t="shared" si="6"/>
        <v>-36.353621807801034</v>
      </c>
      <c r="H26" s="55">
        <f t="shared" si="7"/>
        <v>56.592056853739258</v>
      </c>
      <c r="I26" s="55">
        <f t="shared" si="8"/>
        <v>-37.492589928127622</v>
      </c>
      <c r="J26" s="55">
        <f t="shared" si="9"/>
        <v>57.029265752184529</v>
      </c>
      <c r="K26" s="55">
        <f t="shared" si="10"/>
        <v>-38.63155804845421</v>
      </c>
      <c r="L26" s="55">
        <f t="shared" si="11"/>
        <v>57.466474650629792</v>
      </c>
      <c r="M26" s="55">
        <f t="shared" si="12"/>
        <v>-39.770526168780798</v>
      </c>
      <c r="N26" s="55">
        <f t="shared" si="13"/>
        <v>57.903683549075062</v>
      </c>
      <c r="O26" s="55">
        <f t="shared" si="14"/>
        <v>-40.909494289107379</v>
      </c>
      <c r="P26" s="55">
        <f t="shared" si="15"/>
        <v>58.340892447520325</v>
      </c>
      <c r="Q26" s="55">
        <f t="shared" si="16"/>
        <v>-42.048462409433967</v>
      </c>
      <c r="R26" s="55">
        <f t="shared" si="17"/>
        <v>58.778101345965595</v>
      </c>
      <c r="S26" s="55">
        <f t="shared" si="18"/>
        <v>-43.187430529760547</v>
      </c>
      <c r="V26" s="48"/>
    </row>
    <row r="27" spans="1:24" x14ac:dyDescent="0.15">
      <c r="A27" s="56">
        <v>22</v>
      </c>
      <c r="B27" s="55">
        <f t="shared" si="1"/>
        <v>55.873140659680793</v>
      </c>
      <c r="C27" s="55">
        <f t="shared" si="2"/>
        <v>-33.84221069168774</v>
      </c>
      <c r="D27" s="55">
        <f t="shared" si="3"/>
        <v>56.330160703648204</v>
      </c>
      <c r="E27" s="55">
        <f t="shared" si="4"/>
        <v>-34.973374994259224</v>
      </c>
      <c r="F27" s="55">
        <f t="shared" si="5"/>
        <v>56.787180747615615</v>
      </c>
      <c r="G27" s="55">
        <f t="shared" si="6"/>
        <v>-36.104539296830701</v>
      </c>
      <c r="H27" s="55">
        <f t="shared" si="7"/>
        <v>57.244200791583026</v>
      </c>
      <c r="I27" s="55">
        <f t="shared" si="8"/>
        <v>-37.235703599402179</v>
      </c>
      <c r="J27" s="55">
        <f t="shared" si="9"/>
        <v>57.701220835550444</v>
      </c>
      <c r="K27" s="55">
        <f t="shared" si="10"/>
        <v>-38.366867901973663</v>
      </c>
      <c r="L27" s="55">
        <f t="shared" si="11"/>
        <v>58.158240879517855</v>
      </c>
      <c r="M27" s="55">
        <f t="shared" si="12"/>
        <v>-39.498032204545147</v>
      </c>
      <c r="N27" s="55">
        <f t="shared" si="13"/>
        <v>58.615260923485266</v>
      </c>
      <c r="O27" s="55">
        <f t="shared" si="14"/>
        <v>-40.629196507116625</v>
      </c>
      <c r="P27" s="55">
        <f t="shared" si="15"/>
        <v>59.072280967452684</v>
      </c>
      <c r="Q27" s="55">
        <f t="shared" si="16"/>
        <v>-41.760360809688102</v>
      </c>
      <c r="R27" s="55">
        <f t="shared" si="17"/>
        <v>59.529301011420088</v>
      </c>
      <c r="S27" s="55">
        <f t="shared" si="18"/>
        <v>-42.891525112259586</v>
      </c>
      <c r="V27" s="48"/>
    </row>
    <row r="28" spans="1:24" x14ac:dyDescent="0.15">
      <c r="A28" s="56">
        <v>23</v>
      </c>
      <c r="B28" s="55">
        <f t="shared" si="1"/>
        <v>56.461686189858497</v>
      </c>
      <c r="C28" s="55">
        <f t="shared" si="2"/>
        <v>-33.598427151014072</v>
      </c>
      <c r="D28" s="55">
        <f t="shared" si="3"/>
        <v>56.938378166615408</v>
      </c>
      <c r="E28" s="55">
        <f t="shared" si="4"/>
        <v>-34.721443072226052</v>
      </c>
      <c r="F28" s="55">
        <f t="shared" si="5"/>
        <v>57.415070143372319</v>
      </c>
      <c r="G28" s="55">
        <f t="shared" si="6"/>
        <v>-35.844458993438025</v>
      </c>
      <c r="H28" s="55">
        <f t="shared" si="7"/>
        <v>57.891762120129236</v>
      </c>
      <c r="I28" s="55">
        <f t="shared" si="8"/>
        <v>-36.967474914650005</v>
      </c>
      <c r="J28" s="55">
        <f t="shared" si="9"/>
        <v>58.368454096886154</v>
      </c>
      <c r="K28" s="55">
        <f t="shared" si="10"/>
        <v>-38.090490835861985</v>
      </c>
      <c r="L28" s="55">
        <f t="shared" si="11"/>
        <v>58.845146073643065</v>
      </c>
      <c r="M28" s="55">
        <f t="shared" si="12"/>
        <v>-39.213506757073958</v>
      </c>
      <c r="N28" s="55">
        <f t="shared" si="13"/>
        <v>59.321838050399975</v>
      </c>
      <c r="O28" s="55">
        <f t="shared" si="14"/>
        <v>-40.336522678285938</v>
      </c>
      <c r="P28" s="55">
        <f t="shared" si="15"/>
        <v>59.798530027156886</v>
      </c>
      <c r="Q28" s="55">
        <f t="shared" si="16"/>
        <v>-41.459538599497911</v>
      </c>
      <c r="R28" s="55">
        <f t="shared" si="17"/>
        <v>60.275222003913804</v>
      </c>
      <c r="S28" s="55">
        <f t="shared" si="18"/>
        <v>-42.582554520709891</v>
      </c>
      <c r="V28" s="48"/>
    </row>
    <row r="29" spans="1:24" x14ac:dyDescent="0.15">
      <c r="A29" s="56">
        <v>24</v>
      </c>
      <c r="B29" s="55">
        <f t="shared" si="1"/>
        <v>57.045887472266706</v>
      </c>
      <c r="C29" s="55">
        <f t="shared" si="2"/>
        <v>-33.344409203954932</v>
      </c>
      <c r="D29" s="55">
        <f t="shared" si="3"/>
        <v>57.542106176819182</v>
      </c>
      <c r="E29" s="55">
        <f t="shared" si="4"/>
        <v>-34.458934662278907</v>
      </c>
      <c r="F29" s="55">
        <f t="shared" si="5"/>
        <v>58.038324881371658</v>
      </c>
      <c r="G29" s="55">
        <f t="shared" si="6"/>
        <v>-35.573460120602874</v>
      </c>
      <c r="H29" s="55">
        <f t="shared" si="7"/>
        <v>58.534543585924141</v>
      </c>
      <c r="I29" s="55">
        <f t="shared" si="8"/>
        <v>-36.687985578926849</v>
      </c>
      <c r="J29" s="55">
        <f t="shared" si="9"/>
        <v>59.030762290476616</v>
      </c>
      <c r="K29" s="55">
        <f t="shared" si="10"/>
        <v>-37.802511037250824</v>
      </c>
      <c r="L29" s="55">
        <f t="shared" si="11"/>
        <v>59.526980995029092</v>
      </c>
      <c r="M29" s="55">
        <f t="shared" si="12"/>
        <v>-38.917036495574798</v>
      </c>
      <c r="N29" s="55">
        <f t="shared" si="13"/>
        <v>60.023199699581568</v>
      </c>
      <c r="O29" s="55">
        <f t="shared" si="14"/>
        <v>-40.031561953898773</v>
      </c>
      <c r="P29" s="55">
        <f t="shared" si="15"/>
        <v>60.519418404134043</v>
      </c>
      <c r="Q29" s="55">
        <f t="shared" si="16"/>
        <v>-41.146087412222741</v>
      </c>
      <c r="R29" s="55">
        <f t="shared" si="17"/>
        <v>61.015637108686519</v>
      </c>
      <c r="S29" s="55">
        <f t="shared" si="18"/>
        <v>-42.260612870546716</v>
      </c>
      <c r="V29" s="48"/>
    </row>
    <row r="30" spans="1:24" x14ac:dyDescent="0.15">
      <c r="A30" s="56">
        <v>25</v>
      </c>
      <c r="B30" s="55">
        <f t="shared" si="1"/>
        <v>57.625566553535535</v>
      </c>
      <c r="C30" s="55">
        <f t="shared" si="2"/>
        <v>-33.080234226837725</v>
      </c>
      <c r="D30" s="55">
        <f t="shared" si="3"/>
        <v>58.141160832859185</v>
      </c>
      <c r="E30" s="55">
        <f t="shared" si="4"/>
        <v>-34.185929727022433</v>
      </c>
      <c r="F30" s="55">
        <f t="shared" si="5"/>
        <v>58.656755112182836</v>
      </c>
      <c r="G30" s="55">
        <f t="shared" si="6"/>
        <v>-35.291625227207149</v>
      </c>
      <c r="H30" s="55">
        <f t="shared" si="7"/>
        <v>59.172349391506486</v>
      </c>
      <c r="I30" s="55">
        <f t="shared" si="8"/>
        <v>-36.397320727391858</v>
      </c>
      <c r="J30" s="55">
        <f t="shared" si="9"/>
        <v>59.687943670830151</v>
      </c>
      <c r="K30" s="55">
        <f t="shared" si="10"/>
        <v>-37.503016227576573</v>
      </c>
      <c r="L30" s="55">
        <f t="shared" si="11"/>
        <v>60.203537950153802</v>
      </c>
      <c r="M30" s="55">
        <f t="shared" si="12"/>
        <v>-38.608711727761289</v>
      </c>
      <c r="N30" s="55">
        <f t="shared" si="13"/>
        <v>60.719132229477452</v>
      </c>
      <c r="O30" s="55">
        <f t="shared" si="14"/>
        <v>-39.714407227945998</v>
      </c>
      <c r="P30" s="55">
        <f t="shared" si="15"/>
        <v>61.234726508801103</v>
      </c>
      <c r="Q30" s="55">
        <f t="shared" si="16"/>
        <v>-40.820102728130713</v>
      </c>
      <c r="R30" s="55">
        <f t="shared" si="17"/>
        <v>61.750320788124753</v>
      </c>
      <c r="S30" s="55">
        <f t="shared" si="18"/>
        <v>-41.925798228315422</v>
      </c>
      <c r="V30" s="48"/>
    </row>
    <row r="31" spans="1:24" x14ac:dyDescent="0.15">
      <c r="A31" s="56">
        <v>26</v>
      </c>
      <c r="B31" s="55">
        <f t="shared" si="1"/>
        <v>58.200546857801328</v>
      </c>
      <c r="C31" s="55">
        <f t="shared" si="2"/>
        <v>-32.805982689919595</v>
      </c>
      <c r="D31" s="55">
        <f t="shared" si="3"/>
        <v>58.735359656884</v>
      </c>
      <c r="E31" s="55">
        <f t="shared" si="4"/>
        <v>-33.90251142640458</v>
      </c>
      <c r="F31" s="55">
        <f t="shared" si="5"/>
        <v>59.270172455966673</v>
      </c>
      <c r="G31" s="55">
        <f t="shared" si="6"/>
        <v>-34.999040162889564</v>
      </c>
      <c r="H31" s="55">
        <f t="shared" si="7"/>
        <v>59.804985255049345</v>
      </c>
      <c r="I31" s="55">
        <f t="shared" si="8"/>
        <v>-36.095568899374548</v>
      </c>
      <c r="J31" s="55">
        <f t="shared" si="9"/>
        <v>60.339798054132032</v>
      </c>
      <c r="K31" s="55">
        <f t="shared" si="10"/>
        <v>-37.192097635859533</v>
      </c>
      <c r="L31" s="55">
        <f t="shared" si="11"/>
        <v>60.874610853214705</v>
      </c>
      <c r="M31" s="55">
        <f t="shared" si="12"/>
        <v>-38.288626372344517</v>
      </c>
      <c r="N31" s="55">
        <f t="shared" si="13"/>
        <v>61.409423652297377</v>
      </c>
      <c r="O31" s="55">
        <f t="shared" si="14"/>
        <v>-39.385155108829501</v>
      </c>
      <c r="P31" s="55">
        <f t="shared" si="15"/>
        <v>61.94423645138005</v>
      </c>
      <c r="Q31" s="55">
        <f t="shared" si="16"/>
        <v>-40.481683845314485</v>
      </c>
      <c r="R31" s="55">
        <f t="shared" si="17"/>
        <v>62.479049250462722</v>
      </c>
      <c r="S31" s="55">
        <f t="shared" si="18"/>
        <v>-41.578212581799463</v>
      </c>
      <c r="V31" s="48"/>
    </row>
    <row r="32" spans="1:24" x14ac:dyDescent="0.15">
      <c r="A32" s="56">
        <v>27</v>
      </c>
      <c r="B32" s="55">
        <f t="shared" si="1"/>
        <v>58.770653240493459</v>
      </c>
      <c r="C32" s="55">
        <f t="shared" si="2"/>
        <v>-32.521738132875427</v>
      </c>
      <c r="D32" s="55">
        <f t="shared" si="3"/>
        <v>59.324521650175704</v>
      </c>
      <c r="E32" s="55">
        <f t="shared" si="4"/>
        <v>-33.608766092385238</v>
      </c>
      <c r="F32" s="55">
        <f t="shared" si="5"/>
        <v>59.878390059857949</v>
      </c>
      <c r="G32" s="55">
        <f t="shared" si="6"/>
        <v>-34.695794051895042</v>
      </c>
      <c r="H32" s="55">
        <f t="shared" si="7"/>
        <v>60.432258469540201</v>
      </c>
      <c r="I32" s="55">
        <f t="shared" si="8"/>
        <v>-35.782822011404853</v>
      </c>
      <c r="J32" s="55">
        <f t="shared" si="9"/>
        <v>60.986126879222454</v>
      </c>
      <c r="K32" s="55">
        <f t="shared" si="10"/>
        <v>-36.869849970914665</v>
      </c>
      <c r="L32" s="55">
        <f t="shared" si="11"/>
        <v>61.539995288904692</v>
      </c>
      <c r="M32" s="55">
        <f t="shared" si="12"/>
        <v>-37.956877930424476</v>
      </c>
      <c r="N32" s="55">
        <f t="shared" si="13"/>
        <v>62.093863698586944</v>
      </c>
      <c r="O32" s="55">
        <f t="shared" si="14"/>
        <v>-39.04390588993428</v>
      </c>
      <c r="P32" s="55">
        <f t="shared" si="15"/>
        <v>62.647732108269189</v>
      </c>
      <c r="Q32" s="55">
        <f t="shared" si="16"/>
        <v>-40.130933849444091</v>
      </c>
      <c r="R32" s="55">
        <f t="shared" si="17"/>
        <v>63.201600517951434</v>
      </c>
      <c r="S32" s="55">
        <f t="shared" si="18"/>
        <v>-41.217961808953895</v>
      </c>
      <c r="V32" s="48"/>
    </row>
    <row r="33" spans="1:22" x14ac:dyDescent="0.15">
      <c r="A33" s="56">
        <v>28</v>
      </c>
      <c r="B33" s="55">
        <f t="shared" si="1"/>
        <v>59.335712041685014</v>
      </c>
      <c r="C33" s="55">
        <f t="shared" si="2"/>
        <v>-32.227587139350838</v>
      </c>
      <c r="D33" s="55">
        <f t="shared" si="3"/>
        <v>59.908467348283807</v>
      </c>
      <c r="E33" s="55">
        <f t="shared" si="4"/>
        <v>-33.304783202638724</v>
      </c>
      <c r="F33" s="55">
        <f t="shared" si="5"/>
        <v>60.481222654882586</v>
      </c>
      <c r="G33" s="55">
        <f t="shared" si="6"/>
        <v>-34.381979265926617</v>
      </c>
      <c r="H33" s="55">
        <f t="shared" si="7"/>
        <v>61.05397796148138</v>
      </c>
      <c r="I33" s="55">
        <f t="shared" si="8"/>
        <v>-35.459175329214503</v>
      </c>
      <c r="J33" s="55">
        <f t="shared" si="9"/>
        <v>61.626733268080166</v>
      </c>
      <c r="K33" s="55">
        <f t="shared" si="10"/>
        <v>-36.536371392502403</v>
      </c>
      <c r="L33" s="55">
        <f t="shared" si="11"/>
        <v>62.199488574678952</v>
      </c>
      <c r="M33" s="55">
        <f t="shared" si="12"/>
        <v>-37.613567455790289</v>
      </c>
      <c r="N33" s="55">
        <f t="shared" si="13"/>
        <v>62.772243881277738</v>
      </c>
      <c r="O33" s="55">
        <f t="shared" si="14"/>
        <v>-38.690763519078182</v>
      </c>
      <c r="P33" s="55">
        <f t="shared" si="15"/>
        <v>63.344999187876525</v>
      </c>
      <c r="Q33" s="55">
        <f t="shared" si="16"/>
        <v>-39.767959582366068</v>
      </c>
      <c r="R33" s="55">
        <f t="shared" si="17"/>
        <v>63.917754494475311</v>
      </c>
      <c r="S33" s="55">
        <f t="shared" si="18"/>
        <v>-40.845155645653961</v>
      </c>
      <c r="V33" s="48"/>
    </row>
    <row r="34" spans="1:22" x14ac:dyDescent="0.15">
      <c r="A34" s="56">
        <v>29</v>
      </c>
      <c r="B34" s="55">
        <f t="shared" si="1"/>
        <v>59.895551138991308</v>
      </c>
      <c r="C34" s="55">
        <f t="shared" si="2"/>
        <v>-31.923619310587945</v>
      </c>
      <c r="D34" s="55">
        <f t="shared" si="3"/>
        <v>60.487018875691831</v>
      </c>
      <c r="E34" s="55">
        <f t="shared" si="4"/>
        <v>-32.99065535329801</v>
      </c>
      <c r="F34" s="55">
        <f t="shared" si="5"/>
        <v>61.078486612392368</v>
      </c>
      <c r="G34" s="55">
        <f t="shared" si="6"/>
        <v>-34.057691396008067</v>
      </c>
      <c r="H34" s="55">
        <f t="shared" si="7"/>
        <v>61.669954349092897</v>
      </c>
      <c r="I34" s="55">
        <f t="shared" si="8"/>
        <v>-35.124727438718132</v>
      </c>
      <c r="J34" s="55">
        <f t="shared" si="9"/>
        <v>62.261422085793427</v>
      </c>
      <c r="K34" s="55">
        <f t="shared" si="10"/>
        <v>-36.191763481428197</v>
      </c>
      <c r="L34" s="55">
        <f t="shared" si="11"/>
        <v>62.852889822493964</v>
      </c>
      <c r="M34" s="55">
        <f t="shared" si="12"/>
        <v>-37.258799524138261</v>
      </c>
      <c r="N34" s="55">
        <f t="shared" si="13"/>
        <v>63.444357559194493</v>
      </c>
      <c r="O34" s="55">
        <f t="shared" si="14"/>
        <v>-38.325835566848319</v>
      </c>
      <c r="P34" s="55">
        <f t="shared" si="15"/>
        <v>64.035825295895023</v>
      </c>
      <c r="Q34" s="55">
        <f t="shared" si="16"/>
        <v>-39.392871609558384</v>
      </c>
      <c r="R34" s="55">
        <f t="shared" si="17"/>
        <v>64.62729303259556</v>
      </c>
      <c r="S34" s="55">
        <f t="shared" si="18"/>
        <v>-40.459907652268448</v>
      </c>
      <c r="V34" s="48"/>
    </row>
    <row r="35" spans="1:22" x14ac:dyDescent="0.15">
      <c r="A35" s="56">
        <v>30</v>
      </c>
      <c r="B35" s="55">
        <f t="shared" si="1"/>
        <v>60.45</v>
      </c>
      <c r="C35" s="55">
        <f t="shared" si="2"/>
        <v>-31.609927238132013</v>
      </c>
      <c r="D35" s="55">
        <f t="shared" si="3"/>
        <v>61.06</v>
      </c>
      <c r="E35" s="55">
        <f t="shared" si="4"/>
        <v>-32.666478230749028</v>
      </c>
      <c r="F35" s="55">
        <f t="shared" si="5"/>
        <v>61.67</v>
      </c>
      <c r="G35" s="55">
        <f t="shared" si="6"/>
        <v>-33.723029223366041</v>
      </c>
      <c r="H35" s="55">
        <f t="shared" si="7"/>
        <v>62.28</v>
      </c>
      <c r="I35" s="55">
        <f t="shared" si="8"/>
        <v>-34.779580215983053</v>
      </c>
      <c r="J35" s="55">
        <f t="shared" si="9"/>
        <v>62.89</v>
      </c>
      <c r="K35" s="55">
        <f t="shared" si="10"/>
        <v>-35.836131208600079</v>
      </c>
      <c r="L35" s="55">
        <f t="shared" si="11"/>
        <v>63.5</v>
      </c>
      <c r="M35" s="55">
        <f t="shared" si="12"/>
        <v>-36.892682201217092</v>
      </c>
      <c r="N35" s="55">
        <f t="shared" si="13"/>
        <v>64.11</v>
      </c>
      <c r="O35" s="55">
        <f t="shared" si="14"/>
        <v>-37.949233193834104</v>
      </c>
      <c r="P35" s="55">
        <f t="shared" si="15"/>
        <v>64.72</v>
      </c>
      <c r="Q35" s="55">
        <f t="shared" si="16"/>
        <v>-39.005784186451116</v>
      </c>
      <c r="R35" s="55">
        <f t="shared" si="17"/>
        <v>65.33</v>
      </c>
      <c r="S35" s="55">
        <f t="shared" si="18"/>
        <v>-40.062335179068135</v>
      </c>
      <c r="V35" s="48"/>
    </row>
    <row r="36" spans="1:22" x14ac:dyDescent="0.15">
      <c r="A36" s="56">
        <v>31</v>
      </c>
      <c r="B36" s="55">
        <f t="shared" si="1"/>
        <v>60.998889734216981</v>
      </c>
      <c r="C36" s="55">
        <f t="shared" si="2"/>
        <v>-31.286606475627099</v>
      </c>
      <c r="D36" s="55">
        <f t="shared" si="3"/>
        <v>61.627236185607245</v>
      </c>
      <c r="E36" s="55">
        <f t="shared" si="4"/>
        <v>-32.332350582483677</v>
      </c>
      <c r="F36" s="55">
        <f t="shared" si="5"/>
        <v>62.255582636997509</v>
      </c>
      <c r="G36" s="55">
        <f t="shared" si="6"/>
        <v>-33.378094689340251</v>
      </c>
      <c r="H36" s="55">
        <f t="shared" si="7"/>
        <v>62.883929088387774</v>
      </c>
      <c r="I36" s="55">
        <f t="shared" si="8"/>
        <v>-34.423838796196826</v>
      </c>
      <c r="J36" s="55">
        <f t="shared" si="9"/>
        <v>63.512275539778045</v>
      </c>
      <c r="K36" s="55">
        <f t="shared" si="10"/>
        <v>-35.469582903053407</v>
      </c>
      <c r="L36" s="55">
        <f t="shared" si="11"/>
        <v>64.140621991168302</v>
      </c>
      <c r="M36" s="55">
        <f t="shared" si="12"/>
        <v>-36.515327009909988</v>
      </c>
      <c r="N36" s="55">
        <f t="shared" si="13"/>
        <v>64.768968442558574</v>
      </c>
      <c r="O36" s="55">
        <f t="shared" si="14"/>
        <v>-37.561071116766563</v>
      </c>
      <c r="P36" s="55">
        <f t="shared" si="15"/>
        <v>65.397314893948845</v>
      </c>
      <c r="Q36" s="55">
        <f t="shared" si="16"/>
        <v>-38.606815223623137</v>
      </c>
      <c r="R36" s="55">
        <f t="shared" si="17"/>
        <v>66.025661345339103</v>
      </c>
      <c r="S36" s="55">
        <f t="shared" si="18"/>
        <v>-39.652559330479718</v>
      </c>
      <c r="V36" s="48"/>
    </row>
    <row r="37" spans="1:22" x14ac:dyDescent="0.15">
      <c r="A37" s="56">
        <v>32</v>
      </c>
      <c r="B37" s="55">
        <f t="shared" si="1"/>
        <v>61.542053144511982</v>
      </c>
      <c r="C37" s="55">
        <f t="shared" si="2"/>
        <v>-30.953755509709548</v>
      </c>
      <c r="D37" s="55">
        <f t="shared" si="3"/>
        <v>62.18855464687649</v>
      </c>
      <c r="E37" s="55">
        <f t="shared" si="4"/>
        <v>-31.988374187020387</v>
      </c>
      <c r="F37" s="55">
        <f t="shared" si="5"/>
        <v>62.835056149240998</v>
      </c>
      <c r="G37" s="55">
        <f t="shared" si="6"/>
        <v>-33.022992864331222</v>
      </c>
      <c r="H37" s="55">
        <f t="shared" si="7"/>
        <v>63.481557651605513</v>
      </c>
      <c r="I37" s="55">
        <f t="shared" si="8"/>
        <v>-34.057611541642061</v>
      </c>
      <c r="J37" s="55">
        <f t="shared" si="9"/>
        <v>64.128059153970028</v>
      </c>
      <c r="K37" s="55">
        <f t="shared" si="10"/>
        <v>-35.092230218952906</v>
      </c>
      <c r="L37" s="55">
        <f t="shared" si="11"/>
        <v>64.774560656334529</v>
      </c>
      <c r="M37" s="55">
        <f t="shared" si="12"/>
        <v>-36.126848896263745</v>
      </c>
      <c r="N37" s="55">
        <f t="shared" si="13"/>
        <v>65.421062158699044</v>
      </c>
      <c r="O37" s="55">
        <f t="shared" si="14"/>
        <v>-37.161467573574583</v>
      </c>
      <c r="P37" s="55">
        <f t="shared" si="15"/>
        <v>66.067563661063559</v>
      </c>
      <c r="Q37" s="55">
        <f t="shared" si="16"/>
        <v>-38.196086250885422</v>
      </c>
      <c r="R37" s="55">
        <f t="shared" si="17"/>
        <v>66.71406516342806</v>
      </c>
      <c r="S37" s="55">
        <f t="shared" si="18"/>
        <v>-39.230704928196261</v>
      </c>
      <c r="V37" s="48"/>
    </row>
    <row r="38" spans="1:22" x14ac:dyDescent="0.15">
      <c r="A38" s="56">
        <v>33</v>
      </c>
      <c r="B38" s="55">
        <f t="shared" si="1"/>
        <v>62.079324778048488</v>
      </c>
      <c r="C38" s="55">
        <f t="shared" si="2"/>
        <v>-30.611475730007978</v>
      </c>
      <c r="D38" s="55">
        <f t="shared" si="3"/>
        <v>62.743784400766828</v>
      </c>
      <c r="E38" s="55">
        <f t="shared" si="4"/>
        <v>-31.634653822901395</v>
      </c>
      <c r="F38" s="55">
        <f t="shared" si="5"/>
        <v>63.408244023485153</v>
      </c>
      <c r="G38" s="55">
        <f t="shared" si="6"/>
        <v>-32.657831915794809</v>
      </c>
      <c r="H38" s="55">
        <f t="shared" si="7"/>
        <v>64.072703646203493</v>
      </c>
      <c r="I38" s="55">
        <f t="shared" si="8"/>
        <v>-33.681010008688226</v>
      </c>
      <c r="J38" s="55">
        <f t="shared" si="9"/>
        <v>64.737163268921819</v>
      </c>
      <c r="K38" s="55">
        <f t="shared" si="10"/>
        <v>-34.70418810158165</v>
      </c>
      <c r="L38" s="55">
        <f t="shared" si="11"/>
        <v>65.401622891640159</v>
      </c>
      <c r="M38" s="55">
        <f t="shared" si="12"/>
        <v>-35.727366194475067</v>
      </c>
      <c r="N38" s="55">
        <f t="shared" si="13"/>
        <v>66.066082514358499</v>
      </c>
      <c r="O38" s="55">
        <f t="shared" si="14"/>
        <v>-36.750544287368484</v>
      </c>
      <c r="P38" s="55">
        <f t="shared" si="15"/>
        <v>66.730542137076824</v>
      </c>
      <c r="Q38" s="55">
        <f t="shared" si="16"/>
        <v>-37.773722380261901</v>
      </c>
      <c r="R38" s="55">
        <f t="shared" si="17"/>
        <v>67.39500175979515</v>
      </c>
      <c r="S38" s="55">
        <f t="shared" si="18"/>
        <v>-38.796900473155318</v>
      </c>
      <c r="V38" s="48"/>
    </row>
    <row r="39" spans="1:22" x14ac:dyDescent="0.15">
      <c r="A39" s="56">
        <v>34</v>
      </c>
      <c r="B39" s="55">
        <f t="shared" si="1"/>
        <v>62.610540976682266</v>
      </c>
      <c r="C39" s="55">
        <f t="shared" si="2"/>
        <v>-30.259871398259019</v>
      </c>
      <c r="D39" s="55">
        <f t="shared" si="3"/>
        <v>63.292756318916574</v>
      </c>
      <c r="E39" s="55">
        <f t="shared" si="4"/>
        <v>-31.271297236776171</v>
      </c>
      <c r="F39" s="55">
        <f t="shared" si="5"/>
        <v>63.974971661150889</v>
      </c>
      <c r="G39" s="55">
        <f t="shared" si="6"/>
        <v>-32.282723075293319</v>
      </c>
      <c r="H39" s="55">
        <f t="shared" si="7"/>
        <v>64.657187003385189</v>
      </c>
      <c r="I39" s="55">
        <f t="shared" si="8"/>
        <v>-33.294148913810467</v>
      </c>
      <c r="J39" s="55">
        <f t="shared" si="9"/>
        <v>65.339402345619504</v>
      </c>
      <c r="K39" s="55">
        <f t="shared" si="10"/>
        <v>-34.305574752327622</v>
      </c>
      <c r="L39" s="55">
        <f t="shared" si="11"/>
        <v>66.021617687853819</v>
      </c>
      <c r="M39" s="55">
        <f t="shared" si="12"/>
        <v>-35.317000590844778</v>
      </c>
      <c r="N39" s="55">
        <f t="shared" si="13"/>
        <v>66.703833030088134</v>
      </c>
      <c r="O39" s="55">
        <f t="shared" si="14"/>
        <v>-36.328426429361926</v>
      </c>
      <c r="P39" s="55">
        <f t="shared" si="15"/>
        <v>67.386048372322449</v>
      </c>
      <c r="Q39" s="55">
        <f t="shared" si="16"/>
        <v>-37.339852267879074</v>
      </c>
      <c r="R39" s="55">
        <f t="shared" si="17"/>
        <v>68.06826371455675</v>
      </c>
      <c r="S39" s="55">
        <f t="shared" si="18"/>
        <v>-38.351278106396222</v>
      </c>
      <c r="V39" s="48"/>
    </row>
    <row r="40" spans="1:22" x14ac:dyDescent="0.15">
      <c r="A40" s="56">
        <v>35</v>
      </c>
      <c r="B40" s="55">
        <f t="shared" si="1"/>
        <v>63.135539926813181</v>
      </c>
      <c r="C40" s="55">
        <f t="shared" si="2"/>
        <v>-29.899049616548201</v>
      </c>
      <c r="D40" s="55">
        <f t="shared" si="3"/>
        <v>63.835303179161457</v>
      </c>
      <c r="E40" s="55">
        <f t="shared" si="4"/>
        <v>-30.898415110580771</v>
      </c>
      <c r="F40" s="55">
        <f t="shared" si="5"/>
        <v>64.535066431509733</v>
      </c>
      <c r="G40" s="55">
        <f t="shared" si="6"/>
        <v>-31.897780604613338</v>
      </c>
      <c r="H40" s="55">
        <f t="shared" si="7"/>
        <v>65.23482968385801</v>
      </c>
      <c r="I40" s="55">
        <f t="shared" si="8"/>
        <v>-32.897146098645905</v>
      </c>
      <c r="J40" s="55">
        <f t="shared" si="9"/>
        <v>65.934592936206286</v>
      </c>
      <c r="K40" s="55">
        <f t="shared" si="10"/>
        <v>-33.896511592678486</v>
      </c>
      <c r="L40" s="55">
        <f t="shared" si="11"/>
        <v>66.634356188554563</v>
      </c>
      <c r="M40" s="55">
        <f t="shared" si="12"/>
        <v>-34.895877086711053</v>
      </c>
      <c r="N40" s="55">
        <f t="shared" si="13"/>
        <v>67.334119440902839</v>
      </c>
      <c r="O40" s="55">
        <f t="shared" si="14"/>
        <v>-35.89524258074362</v>
      </c>
      <c r="P40" s="55">
        <f t="shared" si="15"/>
        <v>68.033882693251115</v>
      </c>
      <c r="Q40" s="55">
        <f t="shared" si="16"/>
        <v>-36.894608074776187</v>
      </c>
      <c r="R40" s="55">
        <f t="shared" si="17"/>
        <v>68.733645945599392</v>
      </c>
      <c r="S40" s="55">
        <f t="shared" si="18"/>
        <v>-37.893973568808761</v>
      </c>
      <c r="V40" s="48"/>
    </row>
    <row r="41" spans="1:22" x14ac:dyDescent="0.15">
      <c r="A41" s="56">
        <v>36</v>
      </c>
      <c r="B41" s="55">
        <f t="shared" si="1"/>
        <v>63.654161708675275</v>
      </c>
      <c r="C41" s="55">
        <f t="shared" si="2"/>
        <v>-29.529120294685583</v>
      </c>
      <c r="D41" s="55">
        <f t="shared" si="3"/>
        <v>64.371259716472082</v>
      </c>
      <c r="E41" s="55">
        <f t="shared" si="4"/>
        <v>-30.516121027823019</v>
      </c>
      <c r="F41" s="55">
        <f t="shared" si="5"/>
        <v>65.088357724268903</v>
      </c>
      <c r="G41" s="55">
        <f t="shared" si="6"/>
        <v>-31.50312176096045</v>
      </c>
      <c r="H41" s="55">
        <f t="shared" si="7"/>
        <v>65.805455732065724</v>
      </c>
      <c r="I41" s="55">
        <f t="shared" si="8"/>
        <v>-32.490122494097889</v>
      </c>
      <c r="J41" s="55">
        <f t="shared" si="9"/>
        <v>66.522553739862545</v>
      </c>
      <c r="K41" s="55">
        <f t="shared" si="10"/>
        <v>-33.477123227235325</v>
      </c>
      <c r="L41" s="55">
        <f t="shared" si="11"/>
        <v>67.239651747659366</v>
      </c>
      <c r="M41" s="55">
        <f t="shared" si="12"/>
        <v>-34.46412396037276</v>
      </c>
      <c r="N41" s="55">
        <f t="shared" si="13"/>
        <v>67.956749755456173</v>
      </c>
      <c r="O41" s="55">
        <f t="shared" si="14"/>
        <v>-35.451124693510195</v>
      </c>
      <c r="P41" s="55">
        <f t="shared" si="15"/>
        <v>68.673847763252994</v>
      </c>
      <c r="Q41" s="55">
        <f t="shared" si="16"/>
        <v>-36.43812542664763</v>
      </c>
      <c r="R41" s="55">
        <f t="shared" si="17"/>
        <v>69.390945771049815</v>
      </c>
      <c r="S41" s="55">
        <f t="shared" si="18"/>
        <v>-37.425126159785066</v>
      </c>
      <c r="V41" s="48"/>
    </row>
    <row r="42" spans="1:22" x14ac:dyDescent="0.15">
      <c r="A42" s="56">
        <v>37</v>
      </c>
      <c r="B42" s="55">
        <f t="shared" si="1"/>
        <v>64.166248345049766</v>
      </c>
      <c r="C42" s="55">
        <f t="shared" si="2"/>
        <v>-29.150196116726189</v>
      </c>
      <c r="D42" s="55">
        <f t="shared" si="3"/>
        <v>64.900462673295266</v>
      </c>
      <c r="E42" s="55">
        <f t="shared" si="4"/>
        <v>-30.124531438983883</v>
      </c>
      <c r="F42" s="55">
        <f t="shared" si="5"/>
        <v>65.634677001540766</v>
      </c>
      <c r="G42" s="55">
        <f t="shared" si="6"/>
        <v>-31.098866761241581</v>
      </c>
      <c r="H42" s="55">
        <f t="shared" si="7"/>
        <v>66.368891329786265</v>
      </c>
      <c r="I42" s="55">
        <f t="shared" si="8"/>
        <v>-32.073202083499275</v>
      </c>
      <c r="J42" s="55">
        <f t="shared" si="9"/>
        <v>67.103105658031765</v>
      </c>
      <c r="K42" s="55">
        <f t="shared" si="10"/>
        <v>-33.047537405756977</v>
      </c>
      <c r="L42" s="55">
        <f t="shared" si="11"/>
        <v>67.837319986277265</v>
      </c>
      <c r="M42" s="55">
        <f t="shared" si="12"/>
        <v>-34.021872728014678</v>
      </c>
      <c r="N42" s="55">
        <f t="shared" si="13"/>
        <v>68.571534314522751</v>
      </c>
      <c r="O42" s="55">
        <f t="shared" si="14"/>
        <v>-34.996208050272372</v>
      </c>
      <c r="P42" s="55">
        <f t="shared" si="15"/>
        <v>69.305748642768265</v>
      </c>
      <c r="Q42" s="55">
        <f t="shared" si="16"/>
        <v>-35.970543372530067</v>
      </c>
      <c r="R42" s="55">
        <f t="shared" si="17"/>
        <v>70.03996297101375</v>
      </c>
      <c r="S42" s="55">
        <f t="shared" si="18"/>
        <v>-36.944878694787768</v>
      </c>
      <c r="V42" s="48"/>
    </row>
    <row r="43" spans="1:22" x14ac:dyDescent="0.15">
      <c r="A43" s="56">
        <v>38</v>
      </c>
      <c r="B43" s="55">
        <f t="shared" si="1"/>
        <v>64.671643849386527</v>
      </c>
      <c r="C43" s="55">
        <f t="shared" si="2"/>
        <v>-28.762392506645355</v>
      </c>
      <c r="D43" s="55">
        <f t="shared" si="3"/>
        <v>65.42275084928383</v>
      </c>
      <c r="E43" s="55">
        <f t="shared" si="4"/>
        <v>-29.723765626045555</v>
      </c>
      <c r="F43" s="55">
        <f t="shared" si="5"/>
        <v>66.173857849181132</v>
      </c>
      <c r="G43" s="55">
        <f t="shared" si="6"/>
        <v>-30.685138745445755</v>
      </c>
      <c r="H43" s="55">
        <f t="shared" si="7"/>
        <v>66.924964849078435</v>
      </c>
      <c r="I43" s="55">
        <f t="shared" si="8"/>
        <v>-31.646511864845955</v>
      </c>
      <c r="J43" s="55">
        <f t="shared" si="9"/>
        <v>67.676071848975738</v>
      </c>
      <c r="K43" s="55">
        <f t="shared" si="10"/>
        <v>-32.607884984246162</v>
      </c>
      <c r="L43" s="55">
        <f t="shared" si="11"/>
        <v>68.427178848873041</v>
      </c>
      <c r="M43" s="55">
        <f t="shared" si="12"/>
        <v>-33.569258103646362</v>
      </c>
      <c r="N43" s="55">
        <f t="shared" si="13"/>
        <v>69.178285848770344</v>
      </c>
      <c r="O43" s="55">
        <f t="shared" si="14"/>
        <v>-34.530631223046562</v>
      </c>
      <c r="P43" s="55">
        <f t="shared" si="15"/>
        <v>69.929392848667646</v>
      </c>
      <c r="Q43" s="55">
        <f t="shared" si="16"/>
        <v>-35.492004342446762</v>
      </c>
      <c r="R43" s="55">
        <f t="shared" si="17"/>
        <v>70.680499848564949</v>
      </c>
      <c r="S43" s="55">
        <f t="shared" si="18"/>
        <v>-36.453377461846962</v>
      </c>
      <c r="V43" s="48"/>
    </row>
    <row r="44" spans="1:22" x14ac:dyDescent="0.15">
      <c r="A44" s="56">
        <v>39</v>
      </c>
      <c r="B44" s="55">
        <f t="shared" si="1"/>
        <v>65.170194273319069</v>
      </c>
      <c r="C44" s="55">
        <f t="shared" si="2"/>
        <v>-28.365827593179439</v>
      </c>
      <c r="D44" s="55">
        <f t="shared" si="3"/>
        <v>65.937965150399862</v>
      </c>
      <c r="E44" s="55">
        <f t="shared" si="4"/>
        <v>-29.313945666156943</v>
      </c>
      <c r="F44" s="55">
        <f t="shared" si="5"/>
        <v>66.705736027480668</v>
      </c>
      <c r="G44" s="55">
        <f t="shared" si="6"/>
        <v>-30.262063739134444</v>
      </c>
      <c r="H44" s="55">
        <f t="shared" si="7"/>
        <v>67.473506904561475</v>
      </c>
      <c r="I44" s="55">
        <f t="shared" si="8"/>
        <v>-31.210181812111948</v>
      </c>
      <c r="J44" s="55">
        <f t="shared" si="9"/>
        <v>68.241277781642282</v>
      </c>
      <c r="K44" s="55">
        <f t="shared" si="10"/>
        <v>-32.158299885089455</v>
      </c>
      <c r="L44" s="55">
        <f t="shared" si="11"/>
        <v>69.009048658723074</v>
      </c>
      <c r="M44" s="55">
        <f t="shared" si="12"/>
        <v>-33.106417958066963</v>
      </c>
      <c r="N44" s="55">
        <f t="shared" si="13"/>
        <v>69.776819535803881</v>
      </c>
      <c r="O44" s="55">
        <f t="shared" si="14"/>
        <v>-34.054536031044464</v>
      </c>
      <c r="P44" s="55">
        <f t="shared" si="15"/>
        <v>70.544590412884673</v>
      </c>
      <c r="Q44" s="55">
        <f t="shared" si="16"/>
        <v>-35.002654104021971</v>
      </c>
      <c r="R44" s="55">
        <f t="shared" si="17"/>
        <v>71.31236128996548</v>
      </c>
      <c r="S44" s="55">
        <f t="shared" si="18"/>
        <v>-35.950772176999472</v>
      </c>
      <c r="V44" s="48"/>
    </row>
    <row r="45" spans="1:22" x14ac:dyDescent="0.15">
      <c r="A45" s="56">
        <v>40</v>
      </c>
      <c r="B45" s="55">
        <f t="shared" si="1"/>
        <v>65.661747753558686</v>
      </c>
      <c r="C45" s="55">
        <f t="shared" si="2"/>
        <v>-27.960622173842697</v>
      </c>
      <c r="D45" s="55">
        <f t="shared" si="3"/>
        <v>66.445948637376262</v>
      </c>
      <c r="E45" s="55">
        <f t="shared" si="4"/>
        <v>-28.895196394447851</v>
      </c>
      <c r="F45" s="55">
        <f t="shared" si="5"/>
        <v>67.230149521193837</v>
      </c>
      <c r="G45" s="55">
        <f t="shared" si="6"/>
        <v>-29.829770615053</v>
      </c>
      <c r="H45" s="55">
        <f t="shared" si="7"/>
        <v>68.014350405011413</v>
      </c>
      <c r="I45" s="55">
        <f t="shared" si="8"/>
        <v>-30.764344835658154</v>
      </c>
      <c r="J45" s="55">
        <f t="shared" si="9"/>
        <v>68.798551288829003</v>
      </c>
      <c r="K45" s="55">
        <f t="shared" si="10"/>
        <v>-31.698919056263311</v>
      </c>
      <c r="L45" s="55">
        <f t="shared" si="11"/>
        <v>69.582752172646579</v>
      </c>
      <c r="M45" s="55">
        <f t="shared" si="12"/>
        <v>-32.633493276868464</v>
      </c>
      <c r="N45" s="55">
        <f t="shared" si="13"/>
        <v>70.366953056464155</v>
      </c>
      <c r="O45" s="55">
        <f t="shared" si="14"/>
        <v>-33.568067497473614</v>
      </c>
      <c r="P45" s="55">
        <f t="shared" si="15"/>
        <v>71.151153940281731</v>
      </c>
      <c r="Q45" s="55">
        <f t="shared" si="16"/>
        <v>-34.50264171807877</v>
      </c>
      <c r="R45" s="55">
        <f t="shared" si="17"/>
        <v>71.935354824099306</v>
      </c>
      <c r="S45" s="55">
        <f t="shared" si="18"/>
        <v>-35.43721593868392</v>
      </c>
      <c r="V45" s="48"/>
    </row>
    <row r="46" spans="1:22" x14ac:dyDescent="0.15">
      <c r="A46" s="56">
        <v>41</v>
      </c>
      <c r="B46" s="55">
        <f t="shared" si="1"/>
        <v>66.146154558153512</v>
      </c>
      <c r="C46" s="55">
        <f t="shared" si="2"/>
        <v>-27.546899678131179</v>
      </c>
      <c r="D46" s="55">
        <f t="shared" si="3"/>
        <v>66.946546573521928</v>
      </c>
      <c r="E46" s="55">
        <f t="shared" si="4"/>
        <v>-28.467645366002959</v>
      </c>
      <c r="F46" s="55">
        <f t="shared" si="5"/>
        <v>67.746938588890345</v>
      </c>
      <c r="G46" s="55">
        <f t="shared" si="6"/>
        <v>-29.388391053874741</v>
      </c>
      <c r="H46" s="55">
        <f t="shared" si="7"/>
        <v>68.547330604258775</v>
      </c>
      <c r="I46" s="55">
        <f t="shared" si="8"/>
        <v>-30.309136741746521</v>
      </c>
      <c r="J46" s="55">
        <f t="shared" si="9"/>
        <v>69.347722619627191</v>
      </c>
      <c r="K46" s="55">
        <f t="shared" si="10"/>
        <v>-31.229882429618307</v>
      </c>
      <c r="L46" s="55">
        <f t="shared" si="11"/>
        <v>70.148114634995608</v>
      </c>
      <c r="M46" s="55">
        <f t="shared" si="12"/>
        <v>-32.150628117490086</v>
      </c>
      <c r="N46" s="55">
        <f t="shared" si="13"/>
        <v>70.948506650364024</v>
      </c>
      <c r="O46" s="55">
        <f t="shared" si="14"/>
        <v>-33.071373805361873</v>
      </c>
      <c r="P46" s="55">
        <f t="shared" si="15"/>
        <v>71.74889866573244</v>
      </c>
      <c r="Q46" s="55">
        <f t="shared" si="16"/>
        <v>-33.992119493233652</v>
      </c>
      <c r="R46" s="55">
        <f t="shared" si="17"/>
        <v>72.549290681100871</v>
      </c>
      <c r="S46" s="55">
        <f t="shared" si="18"/>
        <v>-34.912865181105431</v>
      </c>
      <c r="V46" s="48"/>
    </row>
    <row r="47" spans="1:22" x14ac:dyDescent="0.15">
      <c r="A47" s="56">
        <v>42</v>
      </c>
      <c r="B47" s="55">
        <f t="shared" si="1"/>
        <v>66.623267132098334</v>
      </c>
      <c r="C47" s="55">
        <f t="shared" si="2"/>
        <v>-27.124786129924889</v>
      </c>
      <c r="D47" s="55">
        <f t="shared" si="3"/>
        <v>67.439606471856138</v>
      </c>
      <c r="E47" s="55">
        <f t="shared" si="4"/>
        <v>-28.031422817007311</v>
      </c>
      <c r="F47" s="55">
        <f t="shared" si="5"/>
        <v>68.255945811613941</v>
      </c>
      <c r="G47" s="55">
        <f t="shared" si="6"/>
        <v>-28.938059504089729</v>
      </c>
      <c r="H47" s="55">
        <f t="shared" si="7"/>
        <v>69.072285151371744</v>
      </c>
      <c r="I47" s="55">
        <f t="shared" si="8"/>
        <v>-29.844696191172151</v>
      </c>
      <c r="J47" s="55">
        <f t="shared" si="9"/>
        <v>69.888624491129562</v>
      </c>
      <c r="K47" s="55">
        <f t="shared" si="10"/>
        <v>-30.751332878254576</v>
      </c>
      <c r="L47" s="55">
        <f t="shared" si="11"/>
        <v>70.704963830887365</v>
      </c>
      <c r="M47" s="55">
        <f t="shared" si="12"/>
        <v>-31.657969565336995</v>
      </c>
      <c r="N47" s="55">
        <f t="shared" si="13"/>
        <v>71.521303170645169</v>
      </c>
      <c r="O47" s="55">
        <f t="shared" si="14"/>
        <v>-32.564606252419416</v>
      </c>
      <c r="P47" s="55">
        <f t="shared" si="15"/>
        <v>72.337642510402972</v>
      </c>
      <c r="Q47" s="55">
        <f t="shared" si="16"/>
        <v>-33.471242939501835</v>
      </c>
      <c r="R47" s="55">
        <f t="shared" si="17"/>
        <v>73.15398185016079</v>
      </c>
      <c r="S47" s="55">
        <f t="shared" si="18"/>
        <v>-34.377879626584253</v>
      </c>
      <c r="V47" s="48"/>
    </row>
    <row r="48" spans="1:22" x14ac:dyDescent="0.15">
      <c r="A48" s="56">
        <v>43</v>
      </c>
      <c r="B48" s="55">
        <f t="shared" si="1"/>
        <v>67.092940142281194</v>
      </c>
      <c r="C48" s="55">
        <f t="shared" si="2"/>
        <v>-26.694410109099724</v>
      </c>
      <c r="D48" s="55">
        <f t="shared" si="3"/>
        <v>67.924978141557446</v>
      </c>
      <c r="E48" s="55">
        <f t="shared" si="4"/>
        <v>-27.586661625075113</v>
      </c>
      <c r="F48" s="55">
        <f t="shared" si="5"/>
        <v>68.757016140833684</v>
      </c>
      <c r="G48" s="55">
        <f t="shared" si="6"/>
        <v>-28.478913141050501</v>
      </c>
      <c r="H48" s="55">
        <f t="shared" si="7"/>
        <v>69.589054140109937</v>
      </c>
      <c r="I48" s="55">
        <f t="shared" si="8"/>
        <v>-29.371164657025886</v>
      </c>
      <c r="J48" s="55">
        <f t="shared" si="9"/>
        <v>70.42109213938619</v>
      </c>
      <c r="K48" s="55">
        <f t="shared" si="10"/>
        <v>-30.263416173001279</v>
      </c>
      <c r="L48" s="55">
        <f t="shared" si="11"/>
        <v>71.253130138662442</v>
      </c>
      <c r="M48" s="55">
        <f t="shared" si="12"/>
        <v>-31.155667688976667</v>
      </c>
      <c r="N48" s="55">
        <f t="shared" si="13"/>
        <v>72.085168137938695</v>
      </c>
      <c r="O48" s="55">
        <f t="shared" si="14"/>
        <v>-32.047919204952052</v>
      </c>
      <c r="P48" s="55">
        <f t="shared" si="15"/>
        <v>72.917206137214933</v>
      </c>
      <c r="Q48" s="55">
        <f t="shared" si="16"/>
        <v>-32.940170720927441</v>
      </c>
      <c r="R48" s="55">
        <f t="shared" si="17"/>
        <v>73.749244136491185</v>
      </c>
      <c r="S48" s="55">
        <f t="shared" si="18"/>
        <v>-33.832422236902829</v>
      </c>
      <c r="V48" s="48"/>
    </row>
    <row r="49" spans="1:22" x14ac:dyDescent="0.15">
      <c r="A49" s="56">
        <v>44</v>
      </c>
      <c r="B49" s="55">
        <f t="shared" si="1"/>
        <v>67.555030521753395</v>
      </c>
      <c r="C49" s="55">
        <f t="shared" si="2"/>
        <v>-26.255902712360768</v>
      </c>
      <c r="D49" s="55">
        <f t="shared" si="3"/>
        <v>68.402513733713377</v>
      </c>
      <c r="E49" s="55">
        <f t="shared" si="4"/>
        <v>-27.133497268773922</v>
      </c>
      <c r="F49" s="55">
        <f t="shared" si="5"/>
        <v>69.24999694567336</v>
      </c>
      <c r="G49" s="55">
        <f t="shared" si="6"/>
        <v>-28.011091825187076</v>
      </c>
      <c r="H49" s="55">
        <f t="shared" si="7"/>
        <v>70.097480157633328</v>
      </c>
      <c r="I49" s="55">
        <f t="shared" si="8"/>
        <v>-28.88868638160023</v>
      </c>
      <c r="J49" s="55">
        <f t="shared" si="9"/>
        <v>70.94496336959331</v>
      </c>
      <c r="K49" s="55">
        <f t="shared" si="10"/>
        <v>-29.766280938013388</v>
      </c>
      <c r="L49" s="55">
        <f t="shared" si="11"/>
        <v>71.792446581553293</v>
      </c>
      <c r="M49" s="55">
        <f t="shared" si="12"/>
        <v>-30.643875494426542</v>
      </c>
      <c r="N49" s="55">
        <f t="shared" si="13"/>
        <v>72.639929793513261</v>
      </c>
      <c r="O49" s="55">
        <f t="shared" si="14"/>
        <v>-31.521470050839696</v>
      </c>
      <c r="P49" s="55">
        <f t="shared" si="15"/>
        <v>73.487413005473243</v>
      </c>
      <c r="Q49" s="55">
        <f t="shared" si="16"/>
        <v>-32.399064607252846</v>
      </c>
      <c r="R49" s="55">
        <f t="shared" si="17"/>
        <v>74.334896217433212</v>
      </c>
      <c r="S49" s="55">
        <f t="shared" si="18"/>
        <v>-33.276659163666004</v>
      </c>
      <c r="V49" s="48"/>
    </row>
    <row r="50" spans="1:22" x14ac:dyDescent="0.15">
      <c r="A50" s="56">
        <v>45</v>
      </c>
      <c r="B50" s="55">
        <f t="shared" si="1"/>
        <v>68.009397513308983</v>
      </c>
      <c r="C50" s="55">
        <f t="shared" si="2"/>
        <v>-25.809397513308987</v>
      </c>
      <c r="D50" s="55">
        <f t="shared" si="3"/>
        <v>68.872067786356581</v>
      </c>
      <c r="E50" s="55">
        <f t="shared" si="4"/>
        <v>-26.672067786356575</v>
      </c>
      <c r="F50" s="55">
        <f t="shared" si="5"/>
        <v>69.734738059404151</v>
      </c>
      <c r="G50" s="55">
        <f t="shared" si="6"/>
        <v>-27.534738059404162</v>
      </c>
      <c r="H50" s="55">
        <f t="shared" si="7"/>
        <v>70.597408332451749</v>
      </c>
      <c r="I50" s="55">
        <f t="shared" si="8"/>
        <v>-28.397408332451747</v>
      </c>
      <c r="J50" s="55">
        <f t="shared" si="9"/>
        <v>71.460078605499334</v>
      </c>
      <c r="K50" s="55">
        <f t="shared" si="10"/>
        <v>-29.260078605499341</v>
      </c>
      <c r="L50" s="55">
        <f t="shared" si="11"/>
        <v>72.322748878546918</v>
      </c>
      <c r="M50" s="55">
        <f t="shared" si="12"/>
        <v>-30.122748878546929</v>
      </c>
      <c r="N50" s="55">
        <f t="shared" si="13"/>
        <v>73.185419151594516</v>
      </c>
      <c r="O50" s="55">
        <f t="shared" si="14"/>
        <v>-30.985419151594513</v>
      </c>
      <c r="P50" s="55">
        <f t="shared" si="15"/>
        <v>74.0480894246421</v>
      </c>
      <c r="Q50" s="55">
        <f t="shared" si="16"/>
        <v>-31.848089424642101</v>
      </c>
      <c r="R50" s="55">
        <f t="shared" si="17"/>
        <v>74.910759697689684</v>
      </c>
      <c r="S50" s="55">
        <f t="shared" si="18"/>
        <v>-32.710759697689689</v>
      </c>
      <c r="V50" s="48"/>
    </row>
    <row r="51" spans="1:22" x14ac:dyDescent="0.15">
      <c r="A51" s="56">
        <v>46</v>
      </c>
      <c r="B51" s="55">
        <f t="shared" si="1"/>
        <v>68.455902712360768</v>
      </c>
      <c r="C51" s="55">
        <f t="shared" si="2"/>
        <v>-25.355030521753402</v>
      </c>
      <c r="D51" s="55">
        <f t="shared" si="3"/>
        <v>69.333497268773925</v>
      </c>
      <c r="E51" s="55">
        <f t="shared" si="4"/>
        <v>-26.202513733713381</v>
      </c>
      <c r="F51" s="55">
        <f t="shared" si="5"/>
        <v>70.211091825187083</v>
      </c>
      <c r="G51" s="55">
        <f t="shared" si="6"/>
        <v>-27.049996945673357</v>
      </c>
      <c r="H51" s="55">
        <f t="shared" si="7"/>
        <v>71.088686381600226</v>
      </c>
      <c r="I51" s="55">
        <f t="shared" si="8"/>
        <v>-27.897480157633332</v>
      </c>
      <c r="J51" s="55">
        <f t="shared" si="9"/>
        <v>71.966280938013384</v>
      </c>
      <c r="K51" s="55">
        <f t="shared" si="10"/>
        <v>-28.744963369593314</v>
      </c>
      <c r="L51" s="55">
        <f t="shared" si="11"/>
        <v>72.843875494426541</v>
      </c>
      <c r="M51" s="55">
        <f t="shared" si="12"/>
        <v>-29.59244658155329</v>
      </c>
      <c r="N51" s="55">
        <f t="shared" si="13"/>
        <v>73.721470050839699</v>
      </c>
      <c r="O51" s="55">
        <f t="shared" si="14"/>
        <v>-30.439929793513265</v>
      </c>
      <c r="P51" s="55">
        <f t="shared" si="15"/>
        <v>74.599064607252842</v>
      </c>
      <c r="Q51" s="55">
        <f t="shared" si="16"/>
        <v>-31.28741300547324</v>
      </c>
      <c r="R51" s="55">
        <f t="shared" si="17"/>
        <v>75.476659163666</v>
      </c>
      <c r="S51" s="55">
        <f t="shared" si="18"/>
        <v>-32.134896217433216</v>
      </c>
      <c r="V51" s="48"/>
    </row>
    <row r="52" spans="1:22" x14ac:dyDescent="0.15">
      <c r="A52" s="56">
        <v>47</v>
      </c>
      <c r="B52" s="55">
        <f t="shared" si="1"/>
        <v>68.894410109099724</v>
      </c>
      <c r="C52" s="55">
        <f t="shared" si="2"/>
        <v>-24.892940142281194</v>
      </c>
      <c r="D52" s="55">
        <f t="shared" si="3"/>
        <v>69.786661625075112</v>
      </c>
      <c r="E52" s="55">
        <f t="shared" si="4"/>
        <v>-25.724978141557443</v>
      </c>
      <c r="F52" s="55">
        <f t="shared" si="5"/>
        <v>70.678913141050501</v>
      </c>
      <c r="G52" s="55">
        <f t="shared" si="6"/>
        <v>-26.557016140833689</v>
      </c>
      <c r="H52" s="55">
        <f t="shared" si="7"/>
        <v>71.571164657025889</v>
      </c>
      <c r="I52" s="55">
        <f t="shared" si="8"/>
        <v>-27.389054140109938</v>
      </c>
      <c r="J52" s="55">
        <f t="shared" si="9"/>
        <v>72.463416173001278</v>
      </c>
      <c r="K52" s="55">
        <f t="shared" si="10"/>
        <v>-28.22109213938619</v>
      </c>
      <c r="L52" s="55">
        <f t="shared" si="11"/>
        <v>73.355667688976666</v>
      </c>
      <c r="M52" s="55">
        <f t="shared" si="12"/>
        <v>-29.053130138662436</v>
      </c>
      <c r="N52" s="55">
        <f t="shared" si="13"/>
        <v>74.247919204952055</v>
      </c>
      <c r="O52" s="55">
        <f t="shared" si="14"/>
        <v>-29.885168137938685</v>
      </c>
      <c r="P52" s="55">
        <f t="shared" si="15"/>
        <v>75.140170720927443</v>
      </c>
      <c r="Q52" s="55">
        <f t="shared" si="16"/>
        <v>-30.71720613721493</v>
      </c>
      <c r="R52" s="55">
        <f t="shared" si="17"/>
        <v>76.032422236902818</v>
      </c>
      <c r="S52" s="55">
        <f t="shared" si="18"/>
        <v>-31.549244136491179</v>
      </c>
      <c r="V52" s="48"/>
    </row>
    <row r="53" spans="1:22" x14ac:dyDescent="0.15">
      <c r="A53" s="56">
        <v>48</v>
      </c>
      <c r="B53" s="55">
        <f t="shared" si="1"/>
        <v>69.324786129924888</v>
      </c>
      <c r="C53" s="55">
        <f t="shared" si="2"/>
        <v>-24.423267132098324</v>
      </c>
      <c r="D53" s="55">
        <f t="shared" si="3"/>
        <v>70.231422817007314</v>
      </c>
      <c r="E53" s="55">
        <f t="shared" si="4"/>
        <v>-25.239606471856131</v>
      </c>
      <c r="F53" s="55">
        <f t="shared" si="5"/>
        <v>71.138059504089725</v>
      </c>
      <c r="G53" s="55">
        <f t="shared" si="6"/>
        <v>-26.055945811613938</v>
      </c>
      <c r="H53" s="55">
        <f t="shared" si="7"/>
        <v>72.04469619117215</v>
      </c>
      <c r="I53" s="55">
        <f t="shared" si="8"/>
        <v>-26.872285151371745</v>
      </c>
      <c r="J53" s="55">
        <f t="shared" si="9"/>
        <v>72.951332878254576</v>
      </c>
      <c r="K53" s="55">
        <f t="shared" si="10"/>
        <v>-27.688624491129556</v>
      </c>
      <c r="L53" s="55">
        <f t="shared" si="11"/>
        <v>73.857969565336987</v>
      </c>
      <c r="M53" s="55">
        <f t="shared" si="12"/>
        <v>-28.504963830887363</v>
      </c>
      <c r="N53" s="55">
        <f t="shared" si="13"/>
        <v>74.764606252419412</v>
      </c>
      <c r="O53" s="55">
        <f t="shared" si="14"/>
        <v>-29.321303170645169</v>
      </c>
      <c r="P53" s="55">
        <f t="shared" si="15"/>
        <v>75.671242939501838</v>
      </c>
      <c r="Q53" s="55">
        <f t="shared" si="16"/>
        <v>-30.137642510402973</v>
      </c>
      <c r="R53" s="55">
        <f t="shared" si="17"/>
        <v>76.577879626584263</v>
      </c>
      <c r="S53" s="55">
        <f t="shared" si="18"/>
        <v>-30.95398185016078</v>
      </c>
      <c r="V53" s="48"/>
    </row>
    <row r="54" spans="1:22" x14ac:dyDescent="0.15">
      <c r="A54" s="56">
        <v>49</v>
      </c>
      <c r="B54" s="55">
        <f t="shared" si="1"/>
        <v>69.746899678131186</v>
      </c>
      <c r="C54" s="55">
        <f t="shared" si="2"/>
        <v>-23.946154558153516</v>
      </c>
      <c r="D54" s="55">
        <f t="shared" si="3"/>
        <v>70.667645366002958</v>
      </c>
      <c r="E54" s="55">
        <f t="shared" si="4"/>
        <v>-24.746546573521933</v>
      </c>
      <c r="F54" s="55">
        <f t="shared" si="5"/>
        <v>71.588391053874744</v>
      </c>
      <c r="G54" s="55">
        <f t="shared" si="6"/>
        <v>-25.546938588890352</v>
      </c>
      <c r="H54" s="55">
        <f t="shared" si="7"/>
        <v>72.509136741746516</v>
      </c>
      <c r="I54" s="55">
        <f t="shared" si="8"/>
        <v>-26.347330604258769</v>
      </c>
      <c r="J54" s="55">
        <f t="shared" si="9"/>
        <v>73.429882429618317</v>
      </c>
      <c r="K54" s="55">
        <f t="shared" si="10"/>
        <v>-27.147722619627192</v>
      </c>
      <c r="L54" s="55">
        <f t="shared" si="11"/>
        <v>74.350628117490089</v>
      </c>
      <c r="M54" s="55">
        <f t="shared" si="12"/>
        <v>-27.948114634995612</v>
      </c>
      <c r="N54" s="55">
        <f t="shared" si="13"/>
        <v>75.271373805361875</v>
      </c>
      <c r="O54" s="55">
        <f t="shared" si="14"/>
        <v>-28.748506650364028</v>
      </c>
      <c r="P54" s="55">
        <f t="shared" si="15"/>
        <v>76.192119493233662</v>
      </c>
      <c r="Q54" s="55">
        <f t="shared" si="16"/>
        <v>-29.548898665732448</v>
      </c>
      <c r="R54" s="55">
        <f t="shared" si="17"/>
        <v>77.112865181105434</v>
      </c>
      <c r="S54" s="55">
        <f t="shared" si="18"/>
        <v>-30.349290681100864</v>
      </c>
      <c r="V54" s="48"/>
    </row>
    <row r="55" spans="1:22" x14ac:dyDescent="0.15">
      <c r="A55" s="56">
        <v>50</v>
      </c>
      <c r="B55" s="55">
        <f t="shared" si="1"/>
        <v>70.160622173842697</v>
      </c>
      <c r="C55" s="55">
        <f t="shared" si="2"/>
        <v>-23.461747753558686</v>
      </c>
      <c r="D55" s="55">
        <f t="shared" si="3"/>
        <v>71.095196394447854</v>
      </c>
      <c r="E55" s="55">
        <f t="shared" si="4"/>
        <v>-24.245948637376262</v>
      </c>
      <c r="F55" s="55">
        <f t="shared" si="5"/>
        <v>72.029770615052996</v>
      </c>
      <c r="G55" s="55">
        <f t="shared" si="6"/>
        <v>-25.030149521193842</v>
      </c>
      <c r="H55" s="55">
        <f t="shared" si="7"/>
        <v>72.964344835658153</v>
      </c>
      <c r="I55" s="55">
        <f t="shared" si="8"/>
        <v>-25.814350405011417</v>
      </c>
      <c r="J55" s="55">
        <f t="shared" si="9"/>
        <v>73.89891905626331</v>
      </c>
      <c r="K55" s="55">
        <f t="shared" si="10"/>
        <v>-26.598551288829</v>
      </c>
      <c r="L55" s="55">
        <f t="shared" si="11"/>
        <v>74.833493276868467</v>
      </c>
      <c r="M55" s="55">
        <f t="shared" si="12"/>
        <v>-27.382752172646576</v>
      </c>
      <c r="N55" s="55">
        <f t="shared" si="13"/>
        <v>75.768067497473623</v>
      </c>
      <c r="O55" s="55">
        <f t="shared" si="14"/>
        <v>-28.166953056464155</v>
      </c>
      <c r="P55" s="55">
        <f t="shared" si="15"/>
        <v>76.70264171807878</v>
      </c>
      <c r="Q55" s="55">
        <f t="shared" si="16"/>
        <v>-28.951153940281731</v>
      </c>
      <c r="R55" s="55">
        <f t="shared" si="17"/>
        <v>77.637215938683923</v>
      </c>
      <c r="S55" s="55">
        <f t="shared" si="18"/>
        <v>-29.735354824099311</v>
      </c>
      <c r="V55" s="48"/>
    </row>
    <row r="56" spans="1:22" x14ac:dyDescent="0.15">
      <c r="A56" s="56">
        <v>51</v>
      </c>
      <c r="B56" s="55">
        <f t="shared" si="1"/>
        <v>70.565827593179435</v>
      </c>
      <c r="C56" s="55">
        <f t="shared" si="2"/>
        <v>-22.97019427331907</v>
      </c>
      <c r="D56" s="55">
        <f t="shared" si="3"/>
        <v>71.513945666156943</v>
      </c>
      <c r="E56" s="55">
        <f t="shared" si="4"/>
        <v>-23.737965150399869</v>
      </c>
      <c r="F56" s="55">
        <f t="shared" si="5"/>
        <v>72.462063739134436</v>
      </c>
      <c r="G56" s="55">
        <f t="shared" si="6"/>
        <v>-24.505736027480673</v>
      </c>
      <c r="H56" s="55">
        <f t="shared" si="7"/>
        <v>73.410181812111944</v>
      </c>
      <c r="I56" s="55">
        <f t="shared" si="8"/>
        <v>-25.273506904561472</v>
      </c>
      <c r="J56" s="55">
        <f t="shared" si="9"/>
        <v>74.358299885089451</v>
      </c>
      <c r="K56" s="55">
        <f t="shared" si="10"/>
        <v>-26.041277781642279</v>
      </c>
      <c r="L56" s="55">
        <f t="shared" si="11"/>
        <v>75.306417958066959</v>
      </c>
      <c r="M56" s="55">
        <f t="shared" si="12"/>
        <v>-26.809048658723079</v>
      </c>
      <c r="N56" s="55">
        <f t="shared" si="13"/>
        <v>76.254536031044466</v>
      </c>
      <c r="O56" s="55">
        <f t="shared" si="14"/>
        <v>-27.576819535803878</v>
      </c>
      <c r="P56" s="55">
        <f t="shared" si="15"/>
        <v>77.202654104021974</v>
      </c>
      <c r="Q56" s="55">
        <f t="shared" si="16"/>
        <v>-28.344590412884681</v>
      </c>
      <c r="R56" s="55">
        <f t="shared" si="17"/>
        <v>78.150772176999467</v>
      </c>
      <c r="S56" s="55">
        <f t="shared" si="18"/>
        <v>-29.112361289965481</v>
      </c>
      <c r="V56" s="48"/>
    </row>
    <row r="57" spans="1:22" x14ac:dyDescent="0.15">
      <c r="A57" s="56">
        <v>52</v>
      </c>
      <c r="B57" s="55">
        <f t="shared" si="1"/>
        <v>70.962392506645358</v>
      </c>
      <c r="C57" s="55">
        <f t="shared" si="2"/>
        <v>-22.471643849386528</v>
      </c>
      <c r="D57" s="55">
        <f t="shared" si="3"/>
        <v>71.923765626045565</v>
      </c>
      <c r="E57" s="55">
        <f t="shared" si="4"/>
        <v>-23.22275084928383</v>
      </c>
      <c r="F57" s="55">
        <f t="shared" si="5"/>
        <v>72.885138745445758</v>
      </c>
      <c r="G57" s="55">
        <f t="shared" si="6"/>
        <v>-23.973857849181133</v>
      </c>
      <c r="H57" s="55">
        <f t="shared" si="7"/>
        <v>73.846511864845951</v>
      </c>
      <c r="I57" s="55">
        <f t="shared" si="8"/>
        <v>-24.724964849078436</v>
      </c>
      <c r="J57" s="55">
        <f t="shared" si="9"/>
        <v>74.807884984246158</v>
      </c>
      <c r="K57" s="55">
        <f t="shared" si="10"/>
        <v>-25.476071848975742</v>
      </c>
      <c r="L57" s="55">
        <f t="shared" si="11"/>
        <v>75.769258103646365</v>
      </c>
      <c r="M57" s="55">
        <f t="shared" si="12"/>
        <v>-26.227178848873045</v>
      </c>
      <c r="N57" s="55">
        <f t="shared" si="13"/>
        <v>76.730631223046572</v>
      </c>
      <c r="O57" s="55">
        <f t="shared" si="14"/>
        <v>-26.978285848770348</v>
      </c>
      <c r="P57" s="55">
        <f t="shared" si="15"/>
        <v>77.692004342446765</v>
      </c>
      <c r="Q57" s="55">
        <f t="shared" si="16"/>
        <v>-27.729392848667651</v>
      </c>
      <c r="R57" s="55">
        <f t="shared" si="17"/>
        <v>78.653377461846958</v>
      </c>
      <c r="S57" s="55">
        <f t="shared" si="18"/>
        <v>-28.48049984856495</v>
      </c>
      <c r="V57" s="48"/>
    </row>
    <row r="58" spans="1:22" x14ac:dyDescent="0.15">
      <c r="A58" s="56">
        <v>53</v>
      </c>
      <c r="B58" s="55">
        <f t="shared" si="1"/>
        <v>71.350196116726195</v>
      </c>
      <c r="C58" s="55">
        <f t="shared" si="2"/>
        <v>-21.966248345049763</v>
      </c>
      <c r="D58" s="55">
        <f t="shared" si="3"/>
        <v>72.324531438983882</v>
      </c>
      <c r="E58" s="55">
        <f t="shared" si="4"/>
        <v>-22.700462673295259</v>
      </c>
      <c r="F58" s="55">
        <f t="shared" si="5"/>
        <v>73.298866761241584</v>
      </c>
      <c r="G58" s="55">
        <f t="shared" si="6"/>
        <v>-23.434677001540759</v>
      </c>
      <c r="H58" s="55">
        <f t="shared" si="7"/>
        <v>74.273202083499285</v>
      </c>
      <c r="I58" s="55">
        <f t="shared" si="8"/>
        <v>-24.168891329786256</v>
      </c>
      <c r="J58" s="55">
        <f t="shared" si="9"/>
        <v>75.247537405756987</v>
      </c>
      <c r="K58" s="55">
        <f t="shared" si="10"/>
        <v>-24.903105658031759</v>
      </c>
      <c r="L58" s="55">
        <f t="shared" si="11"/>
        <v>76.221872728014688</v>
      </c>
      <c r="M58" s="55">
        <f t="shared" si="12"/>
        <v>-25.637319986277259</v>
      </c>
      <c r="N58" s="55">
        <f t="shared" si="13"/>
        <v>77.196208050272375</v>
      </c>
      <c r="O58" s="55">
        <f t="shared" si="14"/>
        <v>-26.371534314522755</v>
      </c>
      <c r="P58" s="55">
        <f t="shared" si="15"/>
        <v>78.170543372530062</v>
      </c>
      <c r="Q58" s="55">
        <f t="shared" si="16"/>
        <v>-27.105748642768255</v>
      </c>
      <c r="R58" s="55">
        <f t="shared" si="17"/>
        <v>79.144878694787764</v>
      </c>
      <c r="S58" s="55">
        <f t="shared" si="18"/>
        <v>-27.839962971013751</v>
      </c>
      <c r="V58" s="48"/>
    </row>
    <row r="59" spans="1:22" x14ac:dyDescent="0.15">
      <c r="A59" s="56">
        <v>54</v>
      </c>
      <c r="B59" s="55">
        <f t="shared" si="1"/>
        <v>71.729120294685586</v>
      </c>
      <c r="C59" s="55">
        <f t="shared" si="2"/>
        <v>-21.454161708675269</v>
      </c>
      <c r="D59" s="55">
        <f t="shared" si="3"/>
        <v>72.716121027823021</v>
      </c>
      <c r="E59" s="55">
        <f t="shared" si="4"/>
        <v>-22.171259716472086</v>
      </c>
      <c r="F59" s="55">
        <f t="shared" si="5"/>
        <v>73.703121760960457</v>
      </c>
      <c r="G59" s="55">
        <f t="shared" si="6"/>
        <v>-22.888357724268904</v>
      </c>
      <c r="H59" s="55">
        <f t="shared" si="7"/>
        <v>74.690122494097892</v>
      </c>
      <c r="I59" s="55">
        <f t="shared" si="8"/>
        <v>-23.605455732065717</v>
      </c>
      <c r="J59" s="55">
        <f t="shared" si="9"/>
        <v>75.677123227235327</v>
      </c>
      <c r="K59" s="55">
        <f t="shared" si="10"/>
        <v>-24.322553739862538</v>
      </c>
      <c r="L59" s="55">
        <f t="shared" si="11"/>
        <v>76.664123960372763</v>
      </c>
      <c r="M59" s="55">
        <f t="shared" si="12"/>
        <v>-25.039651747659356</v>
      </c>
      <c r="N59" s="55">
        <f t="shared" si="13"/>
        <v>77.651124693510198</v>
      </c>
      <c r="O59" s="55">
        <f t="shared" si="14"/>
        <v>-25.756749755456173</v>
      </c>
      <c r="P59" s="55">
        <f t="shared" si="15"/>
        <v>78.638125426647633</v>
      </c>
      <c r="Q59" s="55">
        <f t="shared" si="16"/>
        <v>-26.473847763252991</v>
      </c>
      <c r="R59" s="55">
        <f t="shared" si="17"/>
        <v>79.625126159785069</v>
      </c>
      <c r="S59" s="55">
        <f t="shared" si="18"/>
        <v>-27.190945771049805</v>
      </c>
      <c r="V59" s="48"/>
    </row>
    <row r="60" spans="1:22" x14ac:dyDescent="0.15">
      <c r="A60" s="56">
        <v>55</v>
      </c>
      <c r="B60" s="55">
        <f t="shared" si="1"/>
        <v>72.0990496165482</v>
      </c>
      <c r="C60" s="55">
        <f t="shared" si="2"/>
        <v>-20.935539926813181</v>
      </c>
      <c r="D60" s="55">
        <f t="shared" si="3"/>
        <v>73.098415110580774</v>
      </c>
      <c r="E60" s="55">
        <f t="shared" si="4"/>
        <v>-21.635303179161458</v>
      </c>
      <c r="F60" s="55">
        <f t="shared" si="5"/>
        <v>74.097780604613348</v>
      </c>
      <c r="G60" s="55">
        <f t="shared" si="6"/>
        <v>-22.33506643150973</v>
      </c>
      <c r="H60" s="55">
        <f t="shared" si="7"/>
        <v>75.097146098645908</v>
      </c>
      <c r="I60" s="55">
        <f t="shared" si="8"/>
        <v>-23.034829683858007</v>
      </c>
      <c r="J60" s="55">
        <f t="shared" si="9"/>
        <v>76.096511592678496</v>
      </c>
      <c r="K60" s="55">
        <f t="shared" si="10"/>
        <v>-23.734592936206287</v>
      </c>
      <c r="L60" s="55">
        <f t="shared" si="11"/>
        <v>77.095877086711056</v>
      </c>
      <c r="M60" s="55">
        <f t="shared" si="12"/>
        <v>-24.434356188554563</v>
      </c>
      <c r="N60" s="55">
        <f t="shared" si="13"/>
        <v>78.095242580743616</v>
      </c>
      <c r="O60" s="55">
        <f t="shared" si="14"/>
        <v>-25.13411944090284</v>
      </c>
      <c r="P60" s="55">
        <f t="shared" si="15"/>
        <v>79.09460807477619</v>
      </c>
      <c r="Q60" s="55">
        <f t="shared" si="16"/>
        <v>-25.833882693251113</v>
      </c>
      <c r="R60" s="55">
        <f t="shared" si="17"/>
        <v>80.093973568808764</v>
      </c>
      <c r="S60" s="55">
        <f t="shared" si="18"/>
        <v>-26.533645945599389</v>
      </c>
      <c r="V60" s="48"/>
    </row>
    <row r="61" spans="1:22" x14ac:dyDescent="0.15">
      <c r="A61" s="56">
        <v>56</v>
      </c>
      <c r="B61" s="55">
        <f t="shared" si="1"/>
        <v>72.459871398259025</v>
      </c>
      <c r="C61" s="55">
        <f t="shared" si="2"/>
        <v>-20.41054097668226</v>
      </c>
      <c r="D61" s="55">
        <f t="shared" si="3"/>
        <v>73.471297236776181</v>
      </c>
      <c r="E61" s="55">
        <f t="shared" si="4"/>
        <v>-21.092756318916567</v>
      </c>
      <c r="F61" s="55">
        <f t="shared" si="5"/>
        <v>74.482723075293336</v>
      </c>
      <c r="G61" s="55">
        <f t="shared" si="6"/>
        <v>-21.774971661150879</v>
      </c>
      <c r="H61" s="55">
        <f t="shared" si="7"/>
        <v>75.494148913810477</v>
      </c>
      <c r="I61" s="55">
        <f t="shared" si="8"/>
        <v>-22.45718700338519</v>
      </c>
      <c r="J61" s="55">
        <f t="shared" si="9"/>
        <v>76.505574752327632</v>
      </c>
      <c r="K61" s="55">
        <f t="shared" si="10"/>
        <v>-23.139402345619505</v>
      </c>
      <c r="L61" s="55">
        <f t="shared" si="11"/>
        <v>77.517000590844788</v>
      </c>
      <c r="M61" s="55">
        <f t="shared" si="12"/>
        <v>-23.821617687853813</v>
      </c>
      <c r="N61" s="55">
        <f t="shared" si="13"/>
        <v>78.528426429361929</v>
      </c>
      <c r="O61" s="55">
        <f t="shared" si="14"/>
        <v>-24.503833030088124</v>
      </c>
      <c r="P61" s="55">
        <f t="shared" si="15"/>
        <v>79.539852267879084</v>
      </c>
      <c r="Q61" s="55">
        <f t="shared" si="16"/>
        <v>-25.186048372322436</v>
      </c>
      <c r="R61" s="55">
        <f t="shared" si="17"/>
        <v>80.551278106396239</v>
      </c>
      <c r="S61" s="55">
        <f t="shared" si="18"/>
        <v>-25.868263714556747</v>
      </c>
      <c r="V61" s="48"/>
    </row>
    <row r="62" spans="1:22" x14ac:dyDescent="0.15">
      <c r="A62" s="56">
        <v>57</v>
      </c>
      <c r="B62" s="55">
        <f t="shared" si="1"/>
        <v>72.81147573000797</v>
      </c>
      <c r="C62" s="55">
        <f t="shared" si="2"/>
        <v>-19.879324778048492</v>
      </c>
      <c r="D62" s="55">
        <f t="shared" si="3"/>
        <v>73.834653822901402</v>
      </c>
      <c r="E62" s="55">
        <f t="shared" si="4"/>
        <v>-20.543784400766825</v>
      </c>
      <c r="F62" s="55">
        <f t="shared" si="5"/>
        <v>74.857831915794804</v>
      </c>
      <c r="G62" s="55">
        <f t="shared" si="6"/>
        <v>-21.208244023485157</v>
      </c>
      <c r="H62" s="55">
        <f t="shared" si="7"/>
        <v>75.881010008688236</v>
      </c>
      <c r="I62" s="55">
        <f t="shared" si="8"/>
        <v>-21.87270364620349</v>
      </c>
      <c r="J62" s="55">
        <f t="shared" si="9"/>
        <v>76.904188101581639</v>
      </c>
      <c r="K62" s="55">
        <f t="shared" si="10"/>
        <v>-22.537163268921827</v>
      </c>
      <c r="L62" s="55">
        <f t="shared" si="11"/>
        <v>77.92736619447507</v>
      </c>
      <c r="M62" s="55">
        <f t="shared" si="12"/>
        <v>-23.201622891640159</v>
      </c>
      <c r="N62" s="55">
        <f t="shared" si="13"/>
        <v>78.950544287368473</v>
      </c>
      <c r="O62" s="55">
        <f t="shared" si="14"/>
        <v>-23.866082514358492</v>
      </c>
      <c r="P62" s="55">
        <f t="shared" si="15"/>
        <v>79.973722380261904</v>
      </c>
      <c r="Q62" s="55">
        <f t="shared" si="16"/>
        <v>-24.530542137076825</v>
      </c>
      <c r="R62" s="55">
        <f t="shared" si="17"/>
        <v>80.996900473155307</v>
      </c>
      <c r="S62" s="55">
        <f t="shared" si="18"/>
        <v>-25.195001759795158</v>
      </c>
      <c r="V62" s="48"/>
    </row>
    <row r="63" spans="1:22" x14ac:dyDescent="0.15">
      <c r="A63" s="56">
        <v>58</v>
      </c>
      <c r="B63" s="55">
        <f t="shared" si="1"/>
        <v>73.153755509709555</v>
      </c>
      <c r="C63" s="55">
        <f t="shared" si="2"/>
        <v>-19.342053144511979</v>
      </c>
      <c r="D63" s="55">
        <f t="shared" si="3"/>
        <v>74.188374187020401</v>
      </c>
      <c r="E63" s="55">
        <f t="shared" si="4"/>
        <v>-19.988554646876487</v>
      </c>
      <c r="F63" s="55">
        <f t="shared" si="5"/>
        <v>75.222992864331232</v>
      </c>
      <c r="G63" s="55">
        <f t="shared" si="6"/>
        <v>-20.635056149240999</v>
      </c>
      <c r="H63" s="55">
        <f t="shared" si="7"/>
        <v>76.257611541642063</v>
      </c>
      <c r="I63" s="55">
        <f t="shared" si="8"/>
        <v>-21.281557651605507</v>
      </c>
      <c r="J63" s="55">
        <f t="shared" si="9"/>
        <v>77.292230218952909</v>
      </c>
      <c r="K63" s="55">
        <f t="shared" si="10"/>
        <v>-21.928059153970022</v>
      </c>
      <c r="L63" s="55">
        <f t="shared" si="11"/>
        <v>78.326848896263755</v>
      </c>
      <c r="M63" s="55">
        <f t="shared" si="12"/>
        <v>-22.57456065633453</v>
      </c>
      <c r="N63" s="55">
        <f t="shared" si="13"/>
        <v>79.3614675735746</v>
      </c>
      <c r="O63" s="55">
        <f t="shared" si="14"/>
        <v>-23.221062158699038</v>
      </c>
      <c r="P63" s="55">
        <f t="shared" si="15"/>
        <v>80.396086250885432</v>
      </c>
      <c r="Q63" s="55">
        <f t="shared" si="16"/>
        <v>-23.867563661063549</v>
      </c>
      <c r="R63" s="55">
        <f t="shared" si="17"/>
        <v>81.430704928196263</v>
      </c>
      <c r="S63" s="55">
        <f t="shared" si="18"/>
        <v>-24.514065163428057</v>
      </c>
      <c r="V63" s="48"/>
    </row>
    <row r="64" spans="1:22" x14ac:dyDescent="0.15">
      <c r="A64" s="56">
        <v>59</v>
      </c>
      <c r="B64" s="55">
        <f t="shared" si="1"/>
        <v>73.486606475627099</v>
      </c>
      <c r="C64" s="55">
        <f t="shared" si="2"/>
        <v>-18.798889734216985</v>
      </c>
      <c r="D64" s="55">
        <f t="shared" si="3"/>
        <v>74.532350582483673</v>
      </c>
      <c r="E64" s="55">
        <f t="shared" si="4"/>
        <v>-19.427236185607249</v>
      </c>
      <c r="F64" s="55">
        <f t="shared" si="5"/>
        <v>75.578094689340247</v>
      </c>
      <c r="G64" s="55">
        <f t="shared" si="6"/>
        <v>-20.055582636997517</v>
      </c>
      <c r="H64" s="55">
        <f t="shared" si="7"/>
        <v>76.623838796196821</v>
      </c>
      <c r="I64" s="55">
        <f t="shared" si="8"/>
        <v>-20.683929088387782</v>
      </c>
      <c r="J64" s="55">
        <f t="shared" si="9"/>
        <v>77.66958290305341</v>
      </c>
      <c r="K64" s="55">
        <f t="shared" si="10"/>
        <v>-21.312275539778053</v>
      </c>
      <c r="L64" s="55">
        <f t="shared" si="11"/>
        <v>78.715327009909984</v>
      </c>
      <c r="M64" s="55">
        <f t="shared" si="12"/>
        <v>-21.940621991168317</v>
      </c>
      <c r="N64" s="55">
        <f t="shared" si="13"/>
        <v>79.761071116766558</v>
      </c>
      <c r="O64" s="55">
        <f t="shared" si="14"/>
        <v>-22.568968442558582</v>
      </c>
      <c r="P64" s="55">
        <f t="shared" si="15"/>
        <v>80.806815223623147</v>
      </c>
      <c r="Q64" s="55">
        <f t="shared" si="16"/>
        <v>-23.19731489394885</v>
      </c>
      <c r="R64" s="55">
        <f t="shared" si="17"/>
        <v>81.852559330479721</v>
      </c>
      <c r="S64" s="55">
        <f t="shared" si="18"/>
        <v>-23.825661345339114</v>
      </c>
      <c r="V64" s="48"/>
    </row>
    <row r="65" spans="1:22" x14ac:dyDescent="0.15">
      <c r="A65" s="56">
        <v>60</v>
      </c>
      <c r="B65" s="55">
        <f t="shared" si="1"/>
        <v>73.809927238132019</v>
      </c>
      <c r="C65" s="55">
        <f t="shared" si="2"/>
        <v>-18.250000000000004</v>
      </c>
      <c r="D65" s="55">
        <f t="shared" si="3"/>
        <v>74.866478230749024</v>
      </c>
      <c r="E65" s="55">
        <f t="shared" si="4"/>
        <v>-18.860000000000003</v>
      </c>
      <c r="F65" s="55">
        <f t="shared" si="5"/>
        <v>75.923029223366029</v>
      </c>
      <c r="G65" s="55">
        <f t="shared" si="6"/>
        <v>-19.470000000000002</v>
      </c>
      <c r="H65" s="55">
        <f t="shared" si="7"/>
        <v>76.979580215983049</v>
      </c>
      <c r="I65" s="55">
        <f t="shared" si="8"/>
        <v>-20.080000000000002</v>
      </c>
      <c r="J65" s="55">
        <f t="shared" si="9"/>
        <v>78.036131208600068</v>
      </c>
      <c r="K65" s="55">
        <f t="shared" si="10"/>
        <v>-20.690000000000005</v>
      </c>
      <c r="L65" s="55">
        <f t="shared" si="11"/>
        <v>79.092682201217087</v>
      </c>
      <c r="M65" s="55">
        <f t="shared" si="12"/>
        <v>-21.300000000000004</v>
      </c>
      <c r="N65" s="55">
        <f t="shared" si="13"/>
        <v>80.149233193834107</v>
      </c>
      <c r="O65" s="55">
        <f t="shared" si="14"/>
        <v>-21.910000000000004</v>
      </c>
      <c r="P65" s="55">
        <f t="shared" si="15"/>
        <v>81.205784186451126</v>
      </c>
      <c r="Q65" s="55">
        <f t="shared" si="16"/>
        <v>-22.520000000000003</v>
      </c>
      <c r="R65" s="55">
        <f t="shared" si="17"/>
        <v>82.262335179068131</v>
      </c>
      <c r="S65" s="55">
        <f t="shared" si="18"/>
        <v>-23.130000000000003</v>
      </c>
      <c r="V65" s="48"/>
    </row>
    <row r="66" spans="1:22" x14ac:dyDescent="0.15">
      <c r="A66" s="56">
        <v>61</v>
      </c>
      <c r="B66" s="55">
        <f t="shared" si="1"/>
        <v>74.123619310587941</v>
      </c>
      <c r="C66" s="55">
        <f t="shared" si="2"/>
        <v>-17.695551138991306</v>
      </c>
      <c r="D66" s="55">
        <f t="shared" si="3"/>
        <v>75.190655353298013</v>
      </c>
      <c r="E66" s="55">
        <f t="shared" si="4"/>
        <v>-18.287018875691835</v>
      </c>
      <c r="F66" s="55">
        <f t="shared" si="5"/>
        <v>76.25769139600807</v>
      </c>
      <c r="G66" s="55">
        <f t="shared" si="6"/>
        <v>-18.878486612392365</v>
      </c>
      <c r="H66" s="55">
        <f t="shared" si="7"/>
        <v>77.324727438718128</v>
      </c>
      <c r="I66" s="55">
        <f t="shared" si="8"/>
        <v>-19.469954349092898</v>
      </c>
      <c r="J66" s="55">
        <f t="shared" si="9"/>
        <v>78.3917634814282</v>
      </c>
      <c r="K66" s="55">
        <f t="shared" si="10"/>
        <v>-20.061422085793431</v>
      </c>
      <c r="L66" s="55">
        <f t="shared" si="11"/>
        <v>79.458799524138271</v>
      </c>
      <c r="M66" s="55">
        <f t="shared" si="12"/>
        <v>-20.652889822493961</v>
      </c>
      <c r="N66" s="55">
        <f t="shared" si="13"/>
        <v>80.525835566848315</v>
      </c>
      <c r="O66" s="55">
        <f t="shared" si="14"/>
        <v>-21.244357559194494</v>
      </c>
      <c r="P66" s="55">
        <f t="shared" si="15"/>
        <v>81.592871609558387</v>
      </c>
      <c r="Q66" s="55">
        <f t="shared" si="16"/>
        <v>-21.835825295895024</v>
      </c>
      <c r="R66" s="55">
        <f t="shared" si="17"/>
        <v>82.659907652268458</v>
      </c>
      <c r="S66" s="55">
        <f t="shared" si="18"/>
        <v>-22.427293032595554</v>
      </c>
      <c r="V66" s="48"/>
    </row>
    <row r="67" spans="1:22" x14ac:dyDescent="0.15">
      <c r="A67" s="56">
        <v>62</v>
      </c>
      <c r="B67" s="55">
        <f t="shared" si="1"/>
        <v>74.427587139350834</v>
      </c>
      <c r="C67" s="55">
        <f t="shared" si="2"/>
        <v>-17.135712041685018</v>
      </c>
      <c r="D67" s="55">
        <f t="shared" si="3"/>
        <v>75.50478320263872</v>
      </c>
      <c r="E67" s="55">
        <f t="shared" si="4"/>
        <v>-17.708467348283804</v>
      </c>
      <c r="F67" s="55">
        <f t="shared" si="5"/>
        <v>76.581979265926606</v>
      </c>
      <c r="G67" s="55">
        <f t="shared" si="6"/>
        <v>-18.28122265488259</v>
      </c>
      <c r="H67" s="55">
        <f t="shared" si="7"/>
        <v>77.659175329214506</v>
      </c>
      <c r="I67" s="55">
        <f t="shared" si="8"/>
        <v>-18.853977961481377</v>
      </c>
      <c r="J67" s="55">
        <f t="shared" si="9"/>
        <v>78.736371392502406</v>
      </c>
      <c r="K67" s="55">
        <f t="shared" si="10"/>
        <v>-19.426733268080167</v>
      </c>
      <c r="L67" s="55">
        <f t="shared" si="11"/>
        <v>79.813567455790292</v>
      </c>
      <c r="M67" s="55">
        <f t="shared" si="12"/>
        <v>-19.999488574678953</v>
      </c>
      <c r="N67" s="55">
        <f t="shared" si="13"/>
        <v>80.890763519078178</v>
      </c>
      <c r="O67" s="55">
        <f t="shared" si="14"/>
        <v>-20.572243881277739</v>
      </c>
      <c r="P67" s="55">
        <f t="shared" si="15"/>
        <v>81.967959582366063</v>
      </c>
      <c r="Q67" s="55">
        <f t="shared" si="16"/>
        <v>-21.144999187876525</v>
      </c>
      <c r="R67" s="55">
        <f t="shared" si="17"/>
        <v>83.045155645653949</v>
      </c>
      <c r="S67" s="55">
        <f t="shared" si="18"/>
        <v>-21.717754494475312</v>
      </c>
      <c r="V67" s="48"/>
    </row>
    <row r="68" spans="1:22" x14ac:dyDescent="0.15">
      <c r="A68" s="56">
        <v>63</v>
      </c>
      <c r="B68" s="55">
        <f t="shared" si="1"/>
        <v>74.72173813287543</v>
      </c>
      <c r="C68" s="55">
        <f t="shared" si="2"/>
        <v>-16.57065324049346</v>
      </c>
      <c r="D68" s="55">
        <f t="shared" si="3"/>
        <v>75.808766092385241</v>
      </c>
      <c r="E68" s="55">
        <f t="shared" si="4"/>
        <v>-17.124521650175708</v>
      </c>
      <c r="F68" s="55">
        <f t="shared" si="5"/>
        <v>76.895794051895052</v>
      </c>
      <c r="G68" s="55">
        <f t="shared" si="6"/>
        <v>-17.678390059857954</v>
      </c>
      <c r="H68" s="55">
        <f t="shared" si="7"/>
        <v>77.982822011404849</v>
      </c>
      <c r="I68" s="55">
        <f t="shared" si="8"/>
        <v>-18.232258469540199</v>
      </c>
      <c r="J68" s="55">
        <f t="shared" si="9"/>
        <v>79.069849970914674</v>
      </c>
      <c r="K68" s="55">
        <f t="shared" si="10"/>
        <v>-18.786126879222451</v>
      </c>
      <c r="L68" s="55">
        <f t="shared" si="11"/>
        <v>80.156877930424471</v>
      </c>
      <c r="M68" s="55">
        <f t="shared" si="12"/>
        <v>-19.339995288904696</v>
      </c>
      <c r="N68" s="55">
        <f t="shared" si="13"/>
        <v>81.243905889934283</v>
      </c>
      <c r="O68" s="55">
        <f t="shared" si="14"/>
        <v>-19.893863698586944</v>
      </c>
      <c r="P68" s="55">
        <f t="shared" si="15"/>
        <v>82.330933849444079</v>
      </c>
      <c r="Q68" s="55">
        <f t="shared" si="16"/>
        <v>-20.447732108269189</v>
      </c>
      <c r="R68" s="55">
        <f t="shared" si="17"/>
        <v>83.417961808953891</v>
      </c>
      <c r="S68" s="55">
        <f t="shared" si="18"/>
        <v>-21.001600517951438</v>
      </c>
      <c r="V68" s="48"/>
    </row>
    <row r="69" spans="1:22" x14ac:dyDescent="0.15">
      <c r="A69" s="56">
        <v>64</v>
      </c>
      <c r="B69" s="55">
        <f t="shared" ref="B69:B132" si="19">84.4/2+B$2*SIN($A69*PI()/180)-84.4*ROUNDDOWN($A69/181,0)</f>
        <v>75.005982689919591</v>
      </c>
      <c r="C69" s="55">
        <f t="shared" ref="C69:C132" si="20">-B$2*COS($A69*PI()/180)</f>
        <v>-16.000546857801329</v>
      </c>
      <c r="D69" s="55">
        <f t="shared" ref="D69:D132" si="21">84.4/2+D$2*SIN($A69*PI()/180)-84.4*ROUNDDOWN($A69/181,0)</f>
        <v>76.10251142640459</v>
      </c>
      <c r="E69" s="55">
        <f t="shared" ref="E69:E132" si="22">-D$2*COS($A69*PI()/180)</f>
        <v>-16.535359656884001</v>
      </c>
      <c r="F69" s="55">
        <f t="shared" ref="F69:F132" si="23">84.4/2+F$2*SIN($A69*PI()/180)-84.4*ROUNDDOWN($A69/181,0)</f>
        <v>77.19904016288956</v>
      </c>
      <c r="G69" s="55">
        <f t="shared" ref="G69:G132" si="24">-F$2*COS($A69*PI()/180)</f>
        <v>-17.070172455966674</v>
      </c>
      <c r="H69" s="55">
        <f t="shared" ref="H69:H132" si="25">84.4/2+H$2*SIN($A69*PI()/180)-84.4*ROUNDDOWN($A69/181,0)</f>
        <v>78.295568899374558</v>
      </c>
      <c r="I69" s="55">
        <f t="shared" ref="I69:I132" si="26">-H$2*COS($A69*PI()/180)</f>
        <v>-17.60498525504935</v>
      </c>
      <c r="J69" s="55">
        <f t="shared" ref="J69:J132" si="27">84.4/2+J$2*SIN($A69*PI()/180)-84.4*ROUNDDOWN($A69/181,0)</f>
        <v>79.392097635859528</v>
      </c>
      <c r="K69" s="55">
        <f t="shared" ref="K69:K132" si="28">-J$2*COS($A69*PI()/180)</f>
        <v>-18.139798054132026</v>
      </c>
      <c r="L69" s="55">
        <f t="shared" ref="L69:L132" si="29">84.4/2+L$2*SIN($A69*PI()/180)-84.4*ROUNDDOWN($A69/181,0)</f>
        <v>80.488626372344527</v>
      </c>
      <c r="M69" s="55">
        <f t="shared" ref="M69:M132" si="30">-L$2*COS($A69*PI()/180)</f>
        <v>-18.674610853214702</v>
      </c>
      <c r="N69" s="55">
        <f t="shared" ref="N69:N132" si="31">84.4/2+N$2*SIN($A69*PI()/180)-84.4*ROUNDDOWN($A69/181,0)</f>
        <v>81.585155108829497</v>
      </c>
      <c r="O69" s="55">
        <f t="shared" ref="O69:O132" si="32">-N$2*COS($A69*PI()/180)</f>
        <v>-19.209423652297374</v>
      </c>
      <c r="P69" s="55">
        <f t="shared" ref="P69:P132" si="33">84.4/2+P$2*SIN($A69*PI()/180)-84.4*ROUNDDOWN($A69/181,0)</f>
        <v>82.681683845314495</v>
      </c>
      <c r="Q69" s="55">
        <f t="shared" ref="Q69:Q132" si="34">-P$2*COS($A69*PI()/180)</f>
        <v>-19.744236451380047</v>
      </c>
      <c r="R69" s="55">
        <f t="shared" ref="R69:R132" si="35">84.4/2+R$2*SIN($A69*PI()/180)-84.4*ROUNDDOWN($A69/181,0)</f>
        <v>83.778212581799465</v>
      </c>
      <c r="S69" s="55">
        <f t="shared" ref="S69:S132" si="36">-R$2*COS($A69*PI()/180)</f>
        <v>-20.279049250462723</v>
      </c>
      <c r="V69" s="48"/>
    </row>
    <row r="70" spans="1:22" x14ac:dyDescent="0.15">
      <c r="A70" s="56">
        <v>65</v>
      </c>
      <c r="B70" s="55">
        <f t="shared" si="19"/>
        <v>75.280234226837734</v>
      </c>
      <c r="C70" s="55">
        <f t="shared" si="20"/>
        <v>-15.42556655353553</v>
      </c>
      <c r="D70" s="55">
        <f t="shared" si="21"/>
        <v>76.385929727022443</v>
      </c>
      <c r="E70" s="55">
        <f t="shared" si="22"/>
        <v>-15.941160832859183</v>
      </c>
      <c r="F70" s="55">
        <f t="shared" si="23"/>
        <v>77.491625227207152</v>
      </c>
      <c r="G70" s="55">
        <f t="shared" si="24"/>
        <v>-16.456755112182837</v>
      </c>
      <c r="H70" s="55">
        <f t="shared" si="25"/>
        <v>78.59732072739186</v>
      </c>
      <c r="I70" s="55">
        <f t="shared" si="26"/>
        <v>-16.972349391506487</v>
      </c>
      <c r="J70" s="55">
        <f t="shared" si="27"/>
        <v>79.703016227576569</v>
      </c>
      <c r="K70" s="55">
        <f t="shared" si="28"/>
        <v>-17.487943670830145</v>
      </c>
      <c r="L70" s="55">
        <f t="shared" si="29"/>
        <v>80.808711727761292</v>
      </c>
      <c r="M70" s="55">
        <f t="shared" si="30"/>
        <v>-18.003537950153795</v>
      </c>
      <c r="N70" s="55">
        <f t="shared" si="31"/>
        <v>81.914407227946</v>
      </c>
      <c r="O70" s="55">
        <f t="shared" si="32"/>
        <v>-18.519132229477449</v>
      </c>
      <c r="P70" s="55">
        <f t="shared" si="33"/>
        <v>83.020102728130723</v>
      </c>
      <c r="Q70" s="55">
        <f t="shared" si="34"/>
        <v>-19.034726508801104</v>
      </c>
      <c r="R70" s="55">
        <f t="shared" si="35"/>
        <v>84.125798228315432</v>
      </c>
      <c r="S70" s="55">
        <f t="shared" si="36"/>
        <v>-19.550320788124754</v>
      </c>
      <c r="V70" s="48"/>
    </row>
    <row r="71" spans="1:22" x14ac:dyDescent="0.15">
      <c r="A71" s="56">
        <v>66</v>
      </c>
      <c r="B71" s="55">
        <f t="shared" si="19"/>
        <v>75.544409203954928</v>
      </c>
      <c r="C71" s="55">
        <f t="shared" si="20"/>
        <v>-14.845887472266707</v>
      </c>
      <c r="D71" s="55">
        <f t="shared" si="21"/>
        <v>76.658934662278909</v>
      </c>
      <c r="E71" s="55">
        <f t="shared" si="22"/>
        <v>-15.342106176819183</v>
      </c>
      <c r="F71" s="55">
        <f t="shared" si="23"/>
        <v>77.773460120602877</v>
      </c>
      <c r="G71" s="55">
        <f t="shared" si="24"/>
        <v>-15.838324881371658</v>
      </c>
      <c r="H71" s="55">
        <f t="shared" si="25"/>
        <v>78.887985578926845</v>
      </c>
      <c r="I71" s="55">
        <f t="shared" si="26"/>
        <v>-16.334543585924134</v>
      </c>
      <c r="J71" s="55">
        <f t="shared" si="27"/>
        <v>80.002511037250827</v>
      </c>
      <c r="K71" s="55">
        <f t="shared" si="28"/>
        <v>-16.830762290476613</v>
      </c>
      <c r="L71" s="55">
        <f t="shared" si="29"/>
        <v>81.117036495574808</v>
      </c>
      <c r="M71" s="55">
        <f t="shared" si="30"/>
        <v>-17.326980995029089</v>
      </c>
      <c r="N71" s="55">
        <f t="shared" si="31"/>
        <v>82.231561953898776</v>
      </c>
      <c r="O71" s="55">
        <f t="shared" si="32"/>
        <v>-17.823199699581565</v>
      </c>
      <c r="P71" s="55">
        <f t="shared" si="33"/>
        <v>83.346087412222744</v>
      </c>
      <c r="Q71" s="55">
        <f t="shared" si="34"/>
        <v>-18.319418404134041</v>
      </c>
      <c r="R71" s="55">
        <f t="shared" si="35"/>
        <v>84.460612870546726</v>
      </c>
      <c r="S71" s="55">
        <f t="shared" si="36"/>
        <v>-18.815637108686516</v>
      </c>
      <c r="V71" s="48"/>
    </row>
    <row r="72" spans="1:22" x14ac:dyDescent="0.15">
      <c r="A72" s="56">
        <v>67</v>
      </c>
      <c r="B72" s="55">
        <f t="shared" si="19"/>
        <v>75.798427151014067</v>
      </c>
      <c r="C72" s="55">
        <f t="shared" si="20"/>
        <v>-14.261686189858498</v>
      </c>
      <c r="D72" s="55">
        <f t="shared" si="21"/>
        <v>76.921443072226054</v>
      </c>
      <c r="E72" s="55">
        <f t="shared" si="22"/>
        <v>-14.738378166615412</v>
      </c>
      <c r="F72" s="55">
        <f t="shared" si="23"/>
        <v>78.044458993438028</v>
      </c>
      <c r="G72" s="55">
        <f t="shared" si="24"/>
        <v>-15.215070143372326</v>
      </c>
      <c r="H72" s="55">
        <f t="shared" si="25"/>
        <v>79.167474914650001</v>
      </c>
      <c r="I72" s="55">
        <f t="shared" si="26"/>
        <v>-15.691762120129241</v>
      </c>
      <c r="J72" s="55">
        <f t="shared" si="27"/>
        <v>80.290490835861988</v>
      </c>
      <c r="K72" s="55">
        <f t="shared" si="28"/>
        <v>-16.168454096886158</v>
      </c>
      <c r="L72" s="55">
        <f t="shared" si="29"/>
        <v>81.413506757073961</v>
      </c>
      <c r="M72" s="55">
        <f t="shared" si="30"/>
        <v>-16.645146073643069</v>
      </c>
      <c r="N72" s="55">
        <f t="shared" si="31"/>
        <v>82.536522678285934</v>
      </c>
      <c r="O72" s="55">
        <f t="shared" si="32"/>
        <v>-17.121838050399983</v>
      </c>
      <c r="P72" s="55">
        <f t="shared" si="33"/>
        <v>83.659538599497921</v>
      </c>
      <c r="Q72" s="55">
        <f t="shared" si="34"/>
        <v>-17.598530027156897</v>
      </c>
      <c r="R72" s="55">
        <f t="shared" si="35"/>
        <v>84.78255452070988</v>
      </c>
      <c r="S72" s="55">
        <f t="shared" si="36"/>
        <v>-18.075222003913812</v>
      </c>
      <c r="V72" s="48"/>
    </row>
    <row r="73" spans="1:22" x14ac:dyDescent="0.15">
      <c r="A73" s="56">
        <v>68</v>
      </c>
      <c r="B73" s="55">
        <f t="shared" si="19"/>
        <v>76.042210691687742</v>
      </c>
      <c r="C73" s="55">
        <f t="shared" si="20"/>
        <v>-13.673140659680787</v>
      </c>
      <c r="D73" s="55">
        <f t="shared" si="21"/>
        <v>77.173374994259234</v>
      </c>
      <c r="E73" s="55">
        <f t="shared" si="22"/>
        <v>-14.130160703648199</v>
      </c>
      <c r="F73" s="55">
        <f t="shared" si="23"/>
        <v>78.304539296830711</v>
      </c>
      <c r="G73" s="55">
        <f t="shared" si="24"/>
        <v>-14.58718074761561</v>
      </c>
      <c r="H73" s="55">
        <f t="shared" si="25"/>
        <v>79.435703599402189</v>
      </c>
      <c r="I73" s="55">
        <f t="shared" si="26"/>
        <v>-15.044200791583023</v>
      </c>
      <c r="J73" s="55">
        <f t="shared" si="27"/>
        <v>80.566867901973666</v>
      </c>
      <c r="K73" s="55">
        <f t="shared" si="28"/>
        <v>-15.501220835550438</v>
      </c>
      <c r="L73" s="55">
        <f t="shared" si="29"/>
        <v>81.698032204545143</v>
      </c>
      <c r="M73" s="55">
        <f t="shared" si="30"/>
        <v>-15.958240879517851</v>
      </c>
      <c r="N73" s="55">
        <f t="shared" si="31"/>
        <v>82.82919650711662</v>
      </c>
      <c r="O73" s="55">
        <f t="shared" si="32"/>
        <v>-16.415260923485263</v>
      </c>
      <c r="P73" s="55">
        <f t="shared" si="33"/>
        <v>83.960360809688098</v>
      </c>
      <c r="Q73" s="55">
        <f t="shared" si="34"/>
        <v>-16.872280967452674</v>
      </c>
      <c r="R73" s="55">
        <f t="shared" si="35"/>
        <v>85.091525112259589</v>
      </c>
      <c r="S73" s="55">
        <f t="shared" si="36"/>
        <v>-17.329301011420085</v>
      </c>
      <c r="V73" s="48"/>
    </row>
    <row r="74" spans="1:22" x14ac:dyDescent="0.15">
      <c r="A74" s="56">
        <v>69</v>
      </c>
      <c r="B74" s="55">
        <f t="shared" si="19"/>
        <v>76.27568556714786</v>
      </c>
      <c r="C74" s="55">
        <f t="shared" si="20"/>
        <v>-13.080430158403464</v>
      </c>
      <c r="D74" s="55">
        <f t="shared" si="21"/>
        <v>77.414653687474441</v>
      </c>
      <c r="E74" s="55">
        <f t="shared" si="22"/>
        <v>-13.517639056848729</v>
      </c>
      <c r="F74" s="55">
        <f t="shared" si="23"/>
        <v>78.553621807801036</v>
      </c>
      <c r="G74" s="55">
        <f t="shared" si="24"/>
        <v>-13.954847955293996</v>
      </c>
      <c r="H74" s="55">
        <f t="shared" si="25"/>
        <v>79.692589928127632</v>
      </c>
      <c r="I74" s="55">
        <f t="shared" si="26"/>
        <v>-14.392056853739263</v>
      </c>
      <c r="J74" s="55">
        <f t="shared" si="27"/>
        <v>80.831558048454212</v>
      </c>
      <c r="K74" s="55">
        <f t="shared" si="28"/>
        <v>-14.829265752184531</v>
      </c>
      <c r="L74" s="55">
        <f t="shared" si="29"/>
        <v>81.970526168780793</v>
      </c>
      <c r="M74" s="55">
        <f t="shared" si="30"/>
        <v>-15.266474650629796</v>
      </c>
      <c r="N74" s="55">
        <f t="shared" si="31"/>
        <v>83.109494289107374</v>
      </c>
      <c r="O74" s="55">
        <f t="shared" si="32"/>
        <v>-15.703683549075063</v>
      </c>
      <c r="P74" s="55">
        <f t="shared" si="33"/>
        <v>84.248462409433969</v>
      </c>
      <c r="Q74" s="55">
        <f t="shared" si="34"/>
        <v>-16.140892447520329</v>
      </c>
      <c r="R74" s="55">
        <f t="shared" si="35"/>
        <v>85.38743052976055</v>
      </c>
      <c r="S74" s="55">
        <f t="shared" si="36"/>
        <v>-16.578101345965596</v>
      </c>
      <c r="V74" s="48"/>
    </row>
    <row r="75" spans="1:22" x14ac:dyDescent="0.15">
      <c r="A75" s="56">
        <v>70</v>
      </c>
      <c r="B75" s="55">
        <f t="shared" si="19"/>
        <v>76.498780658685661</v>
      </c>
      <c r="C75" s="55">
        <f t="shared" si="20"/>
        <v>-12.483735231386913</v>
      </c>
      <c r="D75" s="55">
        <f t="shared" si="21"/>
        <v>77.645205656044453</v>
      </c>
      <c r="E75" s="55">
        <f t="shared" si="22"/>
        <v>-12.900999806244227</v>
      </c>
      <c r="F75" s="55">
        <f t="shared" si="23"/>
        <v>78.791630653403274</v>
      </c>
      <c r="G75" s="55">
        <f t="shared" si="24"/>
        <v>-13.318264381101542</v>
      </c>
      <c r="H75" s="55">
        <f t="shared" si="25"/>
        <v>79.938055650762081</v>
      </c>
      <c r="I75" s="55">
        <f t="shared" si="26"/>
        <v>-13.735528955958859</v>
      </c>
      <c r="J75" s="55">
        <f t="shared" si="27"/>
        <v>81.084480648120888</v>
      </c>
      <c r="K75" s="55">
        <f t="shared" si="28"/>
        <v>-14.152793530816178</v>
      </c>
      <c r="L75" s="55">
        <f t="shared" si="29"/>
        <v>82.230905645479709</v>
      </c>
      <c r="M75" s="55">
        <f t="shared" si="30"/>
        <v>-14.570058105673493</v>
      </c>
      <c r="N75" s="55">
        <f t="shared" si="31"/>
        <v>83.377330642838501</v>
      </c>
      <c r="O75" s="55">
        <f t="shared" si="32"/>
        <v>-14.987322680530808</v>
      </c>
      <c r="P75" s="55">
        <f t="shared" si="33"/>
        <v>84.523755640197322</v>
      </c>
      <c r="Q75" s="55">
        <f t="shared" si="34"/>
        <v>-15.404587255388124</v>
      </c>
      <c r="R75" s="55">
        <f t="shared" si="35"/>
        <v>85.670180637556115</v>
      </c>
      <c r="S75" s="55">
        <f t="shared" si="36"/>
        <v>-15.821851830245439</v>
      </c>
      <c r="V75" s="48"/>
    </row>
    <row r="76" spans="1:22" x14ac:dyDescent="0.15">
      <c r="A76" s="56">
        <v>71</v>
      </c>
      <c r="B76" s="55">
        <f t="shared" si="19"/>
        <v>76.711428009375055</v>
      </c>
      <c r="C76" s="55">
        <f t="shared" si="20"/>
        <v>-11.883237637686221</v>
      </c>
      <c r="D76" s="55">
        <f t="shared" si="21"/>
        <v>77.864960671606227</v>
      </c>
      <c r="E76" s="55">
        <f t="shared" si="22"/>
        <v>-12.280430786123953</v>
      </c>
      <c r="F76" s="55">
        <f t="shared" si="23"/>
        <v>79.018493333837398</v>
      </c>
      <c r="G76" s="55">
        <f t="shared" si="24"/>
        <v>-12.677623934561684</v>
      </c>
      <c r="H76" s="55">
        <f t="shared" si="25"/>
        <v>80.172025996068555</v>
      </c>
      <c r="I76" s="55">
        <f t="shared" si="26"/>
        <v>-13.074817082999415</v>
      </c>
      <c r="J76" s="55">
        <f t="shared" si="27"/>
        <v>81.325558658299741</v>
      </c>
      <c r="K76" s="55">
        <f t="shared" si="28"/>
        <v>-13.472010231437148</v>
      </c>
      <c r="L76" s="55">
        <f t="shared" si="29"/>
        <v>82.479091320530898</v>
      </c>
      <c r="M76" s="55">
        <f t="shared" si="30"/>
        <v>-13.869203379874879</v>
      </c>
      <c r="N76" s="55">
        <f t="shared" si="31"/>
        <v>83.632623982762055</v>
      </c>
      <c r="O76" s="55">
        <f t="shared" si="32"/>
        <v>-14.26639652831261</v>
      </c>
      <c r="P76" s="55">
        <f t="shared" si="33"/>
        <v>84.786156644993227</v>
      </c>
      <c r="Q76" s="55">
        <f t="shared" si="34"/>
        <v>-14.663589676750339</v>
      </c>
      <c r="R76" s="55">
        <f t="shared" si="35"/>
        <v>85.939689307224398</v>
      </c>
      <c r="S76" s="55">
        <f t="shared" si="36"/>
        <v>-15.06078282518807</v>
      </c>
      <c r="V76" s="48"/>
    </row>
    <row r="77" spans="1:22" x14ac:dyDescent="0.15">
      <c r="A77" s="56">
        <v>72</v>
      </c>
      <c r="B77" s="55">
        <f t="shared" si="19"/>
        <v>76.913562844773111</v>
      </c>
      <c r="C77" s="55">
        <f t="shared" si="20"/>
        <v>-11.279120294685582</v>
      </c>
      <c r="D77" s="55">
        <f t="shared" si="21"/>
        <v>78.073851794653194</v>
      </c>
      <c r="E77" s="55">
        <f t="shared" si="22"/>
        <v>-11.656121027823017</v>
      </c>
      <c r="F77" s="55">
        <f t="shared" si="23"/>
        <v>79.234140744533278</v>
      </c>
      <c r="G77" s="55">
        <f t="shared" si="24"/>
        <v>-12.033121760960453</v>
      </c>
      <c r="H77" s="55">
        <f t="shared" si="25"/>
        <v>80.394429694413361</v>
      </c>
      <c r="I77" s="55">
        <f t="shared" si="26"/>
        <v>-12.410122494097889</v>
      </c>
      <c r="J77" s="55">
        <f t="shared" si="27"/>
        <v>81.554718644293459</v>
      </c>
      <c r="K77" s="55">
        <f t="shared" si="28"/>
        <v>-12.787123227235327</v>
      </c>
      <c r="L77" s="55">
        <f t="shared" si="29"/>
        <v>82.715007594173542</v>
      </c>
      <c r="M77" s="55">
        <f t="shared" si="30"/>
        <v>-13.164123960372763</v>
      </c>
      <c r="N77" s="55">
        <f t="shared" si="31"/>
        <v>83.87529654405364</v>
      </c>
      <c r="O77" s="55">
        <f t="shared" si="32"/>
        <v>-13.541124693510197</v>
      </c>
      <c r="P77" s="55">
        <f t="shared" si="33"/>
        <v>85.035585493933723</v>
      </c>
      <c r="Q77" s="55">
        <f t="shared" si="34"/>
        <v>-13.918125426647633</v>
      </c>
      <c r="R77" s="55">
        <f t="shared" si="35"/>
        <v>86.195874443813807</v>
      </c>
      <c r="S77" s="55">
        <f t="shared" si="36"/>
        <v>-14.295126159785069</v>
      </c>
      <c r="V77" s="48"/>
    </row>
    <row r="78" spans="1:22" x14ac:dyDescent="0.15">
      <c r="A78" s="56">
        <v>73</v>
      </c>
      <c r="B78" s="55">
        <f t="shared" si="19"/>
        <v>77.105123592650799</v>
      </c>
      <c r="C78" s="55">
        <f t="shared" si="20"/>
        <v>-10.671567222379892</v>
      </c>
      <c r="D78" s="55">
        <f t="shared" si="21"/>
        <v>78.271815394925696</v>
      </c>
      <c r="E78" s="55">
        <f t="shared" si="22"/>
        <v>-11.028260702141631</v>
      </c>
      <c r="F78" s="55">
        <f t="shared" si="23"/>
        <v>79.438507197200607</v>
      </c>
      <c r="G78" s="55">
        <f t="shared" si="24"/>
        <v>-11.384954181903369</v>
      </c>
      <c r="H78" s="55">
        <f t="shared" si="25"/>
        <v>80.605198999475505</v>
      </c>
      <c r="I78" s="55">
        <f t="shared" si="26"/>
        <v>-11.741647661665107</v>
      </c>
      <c r="J78" s="55">
        <f t="shared" si="27"/>
        <v>81.771890801750402</v>
      </c>
      <c r="K78" s="55">
        <f t="shared" si="28"/>
        <v>-12.098341141426848</v>
      </c>
      <c r="L78" s="55">
        <f t="shared" si="29"/>
        <v>82.938582604025314</v>
      </c>
      <c r="M78" s="55">
        <f t="shared" si="30"/>
        <v>-12.455034621188586</v>
      </c>
      <c r="N78" s="55">
        <f t="shared" si="31"/>
        <v>84.105274406300225</v>
      </c>
      <c r="O78" s="55">
        <f t="shared" si="32"/>
        <v>-12.811728100950326</v>
      </c>
      <c r="P78" s="55">
        <f t="shared" si="33"/>
        <v>85.271966208575122</v>
      </c>
      <c r="Q78" s="55">
        <f t="shared" si="34"/>
        <v>-13.168421580712064</v>
      </c>
      <c r="R78" s="55">
        <f t="shared" si="35"/>
        <v>86.43865801085002</v>
      </c>
      <c r="S78" s="55">
        <f t="shared" si="36"/>
        <v>-13.525115060473802</v>
      </c>
      <c r="V78" s="48"/>
    </row>
    <row r="79" spans="1:22" x14ac:dyDescent="0.15">
      <c r="A79" s="56">
        <v>74</v>
      </c>
      <c r="B79" s="55">
        <f t="shared" si="19"/>
        <v>77.286051901748635</v>
      </c>
      <c r="C79" s="55">
        <f t="shared" si="20"/>
        <v>-10.06076348732047</v>
      </c>
      <c r="D79" s="55">
        <f t="shared" si="21"/>
        <v>78.45879117079339</v>
      </c>
      <c r="E79" s="55">
        <f t="shared" si="22"/>
        <v>-10.397041061417209</v>
      </c>
      <c r="F79" s="55">
        <f t="shared" si="23"/>
        <v>79.631530439838144</v>
      </c>
      <c r="G79" s="55">
        <f t="shared" si="24"/>
        <v>-10.733318635513946</v>
      </c>
      <c r="H79" s="55">
        <f t="shared" si="25"/>
        <v>80.804269708882885</v>
      </c>
      <c r="I79" s="55">
        <f t="shared" si="26"/>
        <v>-11.069596209610685</v>
      </c>
      <c r="J79" s="55">
        <f t="shared" si="27"/>
        <v>81.977008977927639</v>
      </c>
      <c r="K79" s="55">
        <f t="shared" si="28"/>
        <v>-11.405873783707426</v>
      </c>
      <c r="L79" s="55">
        <f t="shared" si="29"/>
        <v>83.149748246972393</v>
      </c>
      <c r="M79" s="55">
        <f t="shared" si="30"/>
        <v>-11.742151357804165</v>
      </c>
      <c r="N79" s="55">
        <f t="shared" si="31"/>
        <v>84.322487516017134</v>
      </c>
      <c r="O79" s="55">
        <f t="shared" si="32"/>
        <v>-12.078428931900904</v>
      </c>
      <c r="P79" s="55">
        <f t="shared" si="33"/>
        <v>85.495226785061888</v>
      </c>
      <c r="Q79" s="55">
        <f t="shared" si="34"/>
        <v>-12.414706505997643</v>
      </c>
      <c r="R79" s="55">
        <f t="shared" si="35"/>
        <v>86.667966054106643</v>
      </c>
      <c r="S79" s="55">
        <f t="shared" si="36"/>
        <v>-12.75098408009438</v>
      </c>
      <c r="V79" s="48"/>
    </row>
    <row r="80" spans="1:22" x14ac:dyDescent="0.15">
      <c r="A80" s="56">
        <v>75</v>
      </c>
      <c r="B80" s="55">
        <f t="shared" si="19"/>
        <v>77.456292659550996</v>
      </c>
      <c r="C80" s="55">
        <f t="shared" si="20"/>
        <v>-9.4468951462420065</v>
      </c>
      <c r="D80" s="55">
        <f t="shared" si="21"/>
        <v>78.634722167623664</v>
      </c>
      <c r="E80" s="55">
        <f t="shared" si="22"/>
        <v>-9.7626543812670814</v>
      </c>
      <c r="F80" s="55">
        <f t="shared" si="23"/>
        <v>79.813151675696318</v>
      </c>
      <c r="G80" s="55">
        <f t="shared" si="24"/>
        <v>-10.078413616292156</v>
      </c>
      <c r="H80" s="55">
        <f t="shared" si="25"/>
        <v>80.991581183768986</v>
      </c>
      <c r="I80" s="55">
        <f t="shared" si="26"/>
        <v>-10.394172851317233</v>
      </c>
      <c r="J80" s="55">
        <f t="shared" si="27"/>
        <v>82.170010691841654</v>
      </c>
      <c r="K80" s="55">
        <f t="shared" si="28"/>
        <v>-10.70993208634231</v>
      </c>
      <c r="L80" s="55">
        <f t="shared" si="29"/>
        <v>83.348440199914307</v>
      </c>
      <c r="M80" s="55">
        <f t="shared" si="30"/>
        <v>-11.025691321367384</v>
      </c>
      <c r="N80" s="55">
        <f t="shared" si="31"/>
        <v>84.526869707986975</v>
      </c>
      <c r="O80" s="55">
        <f t="shared" si="32"/>
        <v>-11.341450556392459</v>
      </c>
      <c r="P80" s="55">
        <f t="shared" si="33"/>
        <v>85.705299216059643</v>
      </c>
      <c r="Q80" s="55">
        <f t="shared" si="34"/>
        <v>-11.657209791417534</v>
      </c>
      <c r="R80" s="55">
        <f t="shared" si="35"/>
        <v>86.883728724132311</v>
      </c>
      <c r="S80" s="55">
        <f t="shared" si="36"/>
        <v>-11.972969026442609</v>
      </c>
      <c r="V80" s="48"/>
    </row>
    <row r="81" spans="1:22" x14ac:dyDescent="0.15">
      <c r="A81" s="56">
        <v>76</v>
      </c>
      <c r="B81" s="55">
        <f t="shared" si="19"/>
        <v>77.61579400907388</v>
      </c>
      <c r="C81" s="55">
        <f t="shared" si="20"/>
        <v>-8.8301491893878783</v>
      </c>
      <c r="D81" s="55">
        <f t="shared" si="21"/>
        <v>78.799554795130589</v>
      </c>
      <c r="E81" s="55">
        <f t="shared" si="22"/>
        <v>-9.1252939020194734</v>
      </c>
      <c r="F81" s="55">
        <f t="shared" si="23"/>
        <v>79.983315581187298</v>
      </c>
      <c r="G81" s="55">
        <f t="shared" si="24"/>
        <v>-9.4204386146510668</v>
      </c>
      <c r="H81" s="55">
        <f t="shared" si="25"/>
        <v>81.167076367244022</v>
      </c>
      <c r="I81" s="55">
        <f t="shared" si="26"/>
        <v>-9.7155833272826619</v>
      </c>
      <c r="J81" s="55">
        <f t="shared" si="27"/>
        <v>82.350837153300745</v>
      </c>
      <c r="K81" s="55">
        <f t="shared" si="28"/>
        <v>-10.010728039914259</v>
      </c>
      <c r="L81" s="55">
        <f t="shared" si="29"/>
        <v>83.534597939357454</v>
      </c>
      <c r="M81" s="55">
        <f t="shared" si="30"/>
        <v>-10.305872752545852</v>
      </c>
      <c r="N81" s="55">
        <f t="shared" si="31"/>
        <v>84.718358725414163</v>
      </c>
      <c r="O81" s="55">
        <f t="shared" si="32"/>
        <v>-10.601017465177447</v>
      </c>
      <c r="P81" s="55">
        <f t="shared" si="33"/>
        <v>85.902119511470886</v>
      </c>
      <c r="Q81" s="55">
        <f t="shared" si="34"/>
        <v>-10.896162177809043</v>
      </c>
      <c r="R81" s="55">
        <f t="shared" si="35"/>
        <v>87.085880297527595</v>
      </c>
      <c r="S81" s="55">
        <f t="shared" si="36"/>
        <v>-11.191306890440636</v>
      </c>
      <c r="V81" s="48"/>
    </row>
    <row r="82" spans="1:22" x14ac:dyDescent="0.15">
      <c r="A82" s="56">
        <v>77</v>
      </c>
      <c r="B82" s="55">
        <f t="shared" si="19"/>
        <v>77.764507364661085</v>
      </c>
      <c r="C82" s="55">
        <f t="shared" si="20"/>
        <v>-8.2107134835510696</v>
      </c>
      <c r="D82" s="55">
        <f t="shared" si="21"/>
        <v>78.953238843699069</v>
      </c>
      <c r="E82" s="55">
        <f t="shared" si="22"/>
        <v>-8.4851537698505837</v>
      </c>
      <c r="F82" s="55">
        <f t="shared" si="23"/>
        <v>80.141970322737052</v>
      </c>
      <c r="G82" s="55">
        <f t="shared" si="24"/>
        <v>-8.7595940561500996</v>
      </c>
      <c r="H82" s="55">
        <f t="shared" si="25"/>
        <v>81.330701801775049</v>
      </c>
      <c r="I82" s="55">
        <f t="shared" si="26"/>
        <v>-9.0340343424496137</v>
      </c>
      <c r="J82" s="55">
        <f t="shared" si="27"/>
        <v>82.519433280813047</v>
      </c>
      <c r="K82" s="55">
        <f t="shared" si="28"/>
        <v>-9.3084746287491313</v>
      </c>
      <c r="L82" s="55">
        <f t="shared" si="29"/>
        <v>83.70816475985103</v>
      </c>
      <c r="M82" s="55">
        <f t="shared" si="30"/>
        <v>-9.5829149150486455</v>
      </c>
      <c r="N82" s="55">
        <f t="shared" si="31"/>
        <v>84.896896238889013</v>
      </c>
      <c r="O82" s="55">
        <f t="shared" si="32"/>
        <v>-9.8573552013481613</v>
      </c>
      <c r="P82" s="55">
        <f t="shared" si="33"/>
        <v>86.085627717926997</v>
      </c>
      <c r="Q82" s="55">
        <f t="shared" si="34"/>
        <v>-10.131795487647675</v>
      </c>
      <c r="R82" s="55">
        <f t="shared" si="35"/>
        <v>87.27435919696498</v>
      </c>
      <c r="S82" s="55">
        <f t="shared" si="36"/>
        <v>-10.406235773947191</v>
      </c>
      <c r="V82" s="48"/>
    </row>
    <row r="83" spans="1:22" x14ac:dyDescent="0.15">
      <c r="A83" s="56">
        <v>78</v>
      </c>
      <c r="B83" s="55">
        <f t="shared" si="19"/>
        <v>77.902387426783903</v>
      </c>
      <c r="C83" s="55">
        <f t="shared" si="20"/>
        <v>-7.5887767148482199</v>
      </c>
      <c r="D83" s="55">
        <f t="shared" si="21"/>
        <v>79.095727499679157</v>
      </c>
      <c r="E83" s="55">
        <f t="shared" si="22"/>
        <v>-7.842428977645886</v>
      </c>
      <c r="F83" s="55">
        <f t="shared" si="23"/>
        <v>80.289067572574396</v>
      </c>
      <c r="G83" s="55">
        <f t="shared" si="24"/>
        <v>-8.0960812404435529</v>
      </c>
      <c r="H83" s="55">
        <f t="shared" si="25"/>
        <v>81.482407645469635</v>
      </c>
      <c r="I83" s="55">
        <f t="shared" si="26"/>
        <v>-8.3497335032412181</v>
      </c>
      <c r="J83" s="55">
        <f t="shared" si="27"/>
        <v>82.675747718364875</v>
      </c>
      <c r="K83" s="55">
        <f t="shared" si="28"/>
        <v>-8.6033857660388868</v>
      </c>
      <c r="L83" s="55">
        <f t="shared" si="29"/>
        <v>83.869087791260114</v>
      </c>
      <c r="M83" s="55">
        <f t="shared" si="30"/>
        <v>-8.8570380288365538</v>
      </c>
      <c r="N83" s="55">
        <f t="shared" si="31"/>
        <v>85.062427864155353</v>
      </c>
      <c r="O83" s="55">
        <f t="shared" si="32"/>
        <v>-9.110690291634219</v>
      </c>
      <c r="P83" s="55">
        <f t="shared" si="33"/>
        <v>86.255767937050607</v>
      </c>
      <c r="Q83" s="55">
        <f t="shared" si="34"/>
        <v>-9.3643425544318859</v>
      </c>
      <c r="R83" s="55">
        <f t="shared" si="35"/>
        <v>87.449108009945846</v>
      </c>
      <c r="S83" s="55">
        <f t="shared" si="36"/>
        <v>-9.6179948172295511</v>
      </c>
      <c r="V83" s="48"/>
    </row>
    <row r="84" spans="1:22" x14ac:dyDescent="0.15">
      <c r="A84" s="56">
        <v>79</v>
      </c>
      <c r="B84" s="55">
        <f t="shared" si="19"/>
        <v>78.029392195839733</v>
      </c>
      <c r="C84" s="55">
        <f t="shared" si="20"/>
        <v>-6.9645283312438897</v>
      </c>
      <c r="D84" s="55">
        <f t="shared" si="21"/>
        <v>79.226977359645886</v>
      </c>
      <c r="E84" s="55">
        <f t="shared" si="22"/>
        <v>-7.1973153056032739</v>
      </c>
      <c r="F84" s="55">
        <f t="shared" si="23"/>
        <v>80.424562523452039</v>
      </c>
      <c r="G84" s="55">
        <f t="shared" si="24"/>
        <v>-7.4301022799626582</v>
      </c>
      <c r="H84" s="55">
        <f t="shared" si="25"/>
        <v>81.622147687258177</v>
      </c>
      <c r="I84" s="55">
        <f t="shared" si="26"/>
        <v>-7.6628892543220433</v>
      </c>
      <c r="J84" s="55">
        <f t="shared" si="27"/>
        <v>82.819732851064344</v>
      </c>
      <c r="K84" s="55">
        <f t="shared" si="28"/>
        <v>-7.8956762286814293</v>
      </c>
      <c r="L84" s="55">
        <f t="shared" si="29"/>
        <v>84.017318014870483</v>
      </c>
      <c r="M84" s="55">
        <f t="shared" si="30"/>
        <v>-8.1284632030408144</v>
      </c>
      <c r="N84" s="55">
        <f t="shared" si="31"/>
        <v>85.214903178676636</v>
      </c>
      <c r="O84" s="55">
        <f t="shared" si="32"/>
        <v>-8.3612501774001977</v>
      </c>
      <c r="P84" s="55">
        <f t="shared" si="33"/>
        <v>86.412488342482789</v>
      </c>
      <c r="Q84" s="55">
        <f t="shared" si="34"/>
        <v>-8.5940371517595828</v>
      </c>
      <c r="R84" s="55">
        <f t="shared" si="35"/>
        <v>87.610073506288927</v>
      </c>
      <c r="S84" s="55">
        <f t="shared" si="36"/>
        <v>-8.8268241261189679</v>
      </c>
      <c r="V84" s="48"/>
    </row>
    <row r="85" spans="1:22" x14ac:dyDescent="0.15">
      <c r="A85" s="56">
        <v>80</v>
      </c>
      <c r="B85" s="55">
        <f t="shared" si="19"/>
        <v>78.145482984945602</v>
      </c>
      <c r="C85" s="55">
        <f t="shared" si="20"/>
        <v>-6.3381584848429604</v>
      </c>
      <c r="D85" s="55">
        <f t="shared" si="21"/>
        <v>79.346948443620491</v>
      </c>
      <c r="E85" s="55">
        <f t="shared" si="22"/>
        <v>-6.5500092615966148</v>
      </c>
      <c r="F85" s="55">
        <f t="shared" si="23"/>
        <v>80.54841390229538</v>
      </c>
      <c r="G85" s="55">
        <f t="shared" si="24"/>
        <v>-6.7618600383502701</v>
      </c>
      <c r="H85" s="55">
        <f t="shared" si="25"/>
        <v>81.749879360970283</v>
      </c>
      <c r="I85" s="55">
        <f t="shared" si="26"/>
        <v>-6.9737108151039244</v>
      </c>
      <c r="J85" s="55">
        <f t="shared" si="27"/>
        <v>82.951344819645172</v>
      </c>
      <c r="K85" s="55">
        <f t="shared" si="28"/>
        <v>-7.1855615918575806</v>
      </c>
      <c r="L85" s="55">
        <f t="shared" si="29"/>
        <v>84.152810278320061</v>
      </c>
      <c r="M85" s="55">
        <f t="shared" si="30"/>
        <v>-7.3974123686112359</v>
      </c>
      <c r="N85" s="55">
        <f t="shared" si="31"/>
        <v>85.354275736994964</v>
      </c>
      <c r="O85" s="55">
        <f t="shared" si="32"/>
        <v>-7.6092631453648911</v>
      </c>
      <c r="P85" s="55">
        <f t="shared" si="33"/>
        <v>86.555741195669853</v>
      </c>
      <c r="Q85" s="55">
        <f t="shared" si="34"/>
        <v>-7.8211139221185455</v>
      </c>
      <c r="R85" s="55">
        <f t="shared" si="35"/>
        <v>87.757206654344742</v>
      </c>
      <c r="S85" s="55">
        <f t="shared" si="36"/>
        <v>-8.0329646988722008</v>
      </c>
      <c r="V85" s="48"/>
    </row>
    <row r="86" spans="1:22" x14ac:dyDescent="0.15">
      <c r="A86" s="56">
        <v>81</v>
      </c>
      <c r="B86" s="55">
        <f t="shared" si="19"/>
        <v>78.250624431722528</v>
      </c>
      <c r="C86" s="55">
        <f t="shared" si="20"/>
        <v>-5.709857973968429</v>
      </c>
      <c r="D86" s="55">
        <f t="shared" si="21"/>
        <v>79.455604207248598</v>
      </c>
      <c r="E86" s="55">
        <f t="shared" si="22"/>
        <v>-5.9007080213175103</v>
      </c>
      <c r="F86" s="55">
        <f t="shared" si="23"/>
        <v>80.660583982774668</v>
      </c>
      <c r="G86" s="55">
        <f t="shared" si="24"/>
        <v>-6.0915580686665916</v>
      </c>
      <c r="H86" s="55">
        <f t="shared" si="25"/>
        <v>81.865563758300738</v>
      </c>
      <c r="I86" s="55">
        <f t="shared" si="26"/>
        <v>-6.2824081160156737</v>
      </c>
      <c r="J86" s="55">
        <f t="shared" si="27"/>
        <v>83.070543533826807</v>
      </c>
      <c r="K86" s="55">
        <f t="shared" si="28"/>
        <v>-6.4732581633647559</v>
      </c>
      <c r="L86" s="55">
        <f t="shared" si="29"/>
        <v>84.275523309352877</v>
      </c>
      <c r="M86" s="55">
        <f t="shared" si="30"/>
        <v>-6.6641082107138372</v>
      </c>
      <c r="N86" s="55">
        <f t="shared" si="31"/>
        <v>85.480503084878933</v>
      </c>
      <c r="O86" s="55">
        <f t="shared" si="32"/>
        <v>-6.8549582580629194</v>
      </c>
      <c r="P86" s="55">
        <f t="shared" si="33"/>
        <v>86.685482860405017</v>
      </c>
      <c r="Q86" s="55">
        <f t="shared" si="34"/>
        <v>-7.0458083054120006</v>
      </c>
      <c r="R86" s="55">
        <f t="shared" si="35"/>
        <v>87.890462635931073</v>
      </c>
      <c r="S86" s="55">
        <f t="shared" si="36"/>
        <v>-7.2366583527610819</v>
      </c>
      <c r="V86" s="48"/>
    </row>
    <row r="87" spans="1:22" x14ac:dyDescent="0.15">
      <c r="A87" s="56">
        <v>82</v>
      </c>
      <c r="B87" s="55">
        <f t="shared" si="19"/>
        <v>78.344784509067324</v>
      </c>
      <c r="C87" s="55">
        <f t="shared" si="20"/>
        <v>-5.0798181850423978</v>
      </c>
      <c r="D87" s="55">
        <f t="shared" si="21"/>
        <v>79.552911552932031</v>
      </c>
      <c r="E87" s="55">
        <f t="shared" si="22"/>
        <v>-5.2496093682136777</v>
      </c>
      <c r="F87" s="55">
        <f t="shared" si="23"/>
        <v>80.761038596796737</v>
      </c>
      <c r="G87" s="55">
        <f t="shared" si="24"/>
        <v>-5.4194005513849577</v>
      </c>
      <c r="H87" s="55">
        <f t="shared" si="25"/>
        <v>81.969165640661458</v>
      </c>
      <c r="I87" s="55">
        <f t="shared" si="26"/>
        <v>-5.5891917345562376</v>
      </c>
      <c r="J87" s="55">
        <f t="shared" si="27"/>
        <v>83.177292684526179</v>
      </c>
      <c r="K87" s="55">
        <f t="shared" si="28"/>
        <v>-5.7589829177275185</v>
      </c>
      <c r="L87" s="55">
        <f t="shared" si="29"/>
        <v>84.3854197283909</v>
      </c>
      <c r="M87" s="55">
        <f t="shared" si="30"/>
        <v>-5.9287741008987984</v>
      </c>
      <c r="N87" s="55">
        <f t="shared" si="31"/>
        <v>85.593546772255621</v>
      </c>
      <c r="O87" s="55">
        <f t="shared" si="32"/>
        <v>-6.0985652840700784</v>
      </c>
      <c r="P87" s="55">
        <f t="shared" si="33"/>
        <v>86.801673816120328</v>
      </c>
      <c r="Q87" s="55">
        <f t="shared" si="34"/>
        <v>-6.2683564672413583</v>
      </c>
      <c r="R87" s="55">
        <f t="shared" si="35"/>
        <v>88.009800859985035</v>
      </c>
      <c r="S87" s="55">
        <f t="shared" si="36"/>
        <v>-6.4381476504126383</v>
      </c>
      <c r="V87" s="48"/>
    </row>
    <row r="88" spans="1:22" x14ac:dyDescent="0.15">
      <c r="A88" s="56">
        <v>83</v>
      </c>
      <c r="B88" s="55">
        <f t="shared" si="19"/>
        <v>78.427934534908246</v>
      </c>
      <c r="C88" s="55">
        <f t="shared" si="20"/>
        <v>-4.4482310342878835</v>
      </c>
      <c r="D88" s="55">
        <f t="shared" si="21"/>
        <v>79.638840839910671</v>
      </c>
      <c r="E88" s="55">
        <f t="shared" si="22"/>
        <v>-4.5969116332421631</v>
      </c>
      <c r="F88" s="55">
        <f t="shared" si="23"/>
        <v>80.849747144913081</v>
      </c>
      <c r="G88" s="55">
        <f t="shared" si="24"/>
        <v>-4.7455922321964428</v>
      </c>
      <c r="H88" s="55">
        <f t="shared" si="25"/>
        <v>82.060653449915492</v>
      </c>
      <c r="I88" s="55">
        <f t="shared" si="26"/>
        <v>-4.8942728311507224</v>
      </c>
      <c r="J88" s="55">
        <f t="shared" si="27"/>
        <v>83.271559754917917</v>
      </c>
      <c r="K88" s="55">
        <f t="shared" si="28"/>
        <v>-5.0429534301050039</v>
      </c>
      <c r="L88" s="55">
        <f t="shared" si="29"/>
        <v>84.482466059920313</v>
      </c>
      <c r="M88" s="55">
        <f t="shared" si="30"/>
        <v>-5.1916340290592835</v>
      </c>
      <c r="N88" s="55">
        <f t="shared" si="31"/>
        <v>85.693372364922737</v>
      </c>
      <c r="O88" s="55">
        <f t="shared" si="32"/>
        <v>-5.3403146280135632</v>
      </c>
      <c r="P88" s="55">
        <f t="shared" si="33"/>
        <v>86.904278669925134</v>
      </c>
      <c r="Q88" s="55">
        <f t="shared" si="34"/>
        <v>-5.4889952269678428</v>
      </c>
      <c r="R88" s="55">
        <f t="shared" si="35"/>
        <v>88.115184974927558</v>
      </c>
      <c r="S88" s="55">
        <f t="shared" si="36"/>
        <v>-5.6376758259221225</v>
      </c>
      <c r="V88" s="48"/>
    </row>
    <row r="89" spans="1:22" x14ac:dyDescent="0.15">
      <c r="A89" s="56">
        <v>84</v>
      </c>
      <c r="B89" s="55">
        <f t="shared" si="19"/>
        <v>78.500049180941971</v>
      </c>
      <c r="C89" s="55">
        <f t="shared" si="20"/>
        <v>-3.8152889092693512</v>
      </c>
      <c r="D89" s="55">
        <f t="shared" si="21"/>
        <v>79.713365893291268</v>
      </c>
      <c r="E89" s="55">
        <f t="shared" si="22"/>
        <v>-3.9428136344558884</v>
      </c>
      <c r="F89" s="55">
        <f t="shared" si="23"/>
        <v>80.926682605640565</v>
      </c>
      <c r="G89" s="55">
        <f t="shared" si="24"/>
        <v>-4.0703383596424256</v>
      </c>
      <c r="H89" s="55">
        <f t="shared" si="25"/>
        <v>82.139999317989862</v>
      </c>
      <c r="I89" s="55">
        <f t="shared" si="26"/>
        <v>-4.1978630848289624</v>
      </c>
      <c r="J89" s="55">
        <f t="shared" si="27"/>
        <v>83.353316030339158</v>
      </c>
      <c r="K89" s="55">
        <f t="shared" si="28"/>
        <v>-4.3253878100155001</v>
      </c>
      <c r="L89" s="55">
        <f t="shared" si="29"/>
        <v>84.566632742688455</v>
      </c>
      <c r="M89" s="55">
        <f t="shared" si="30"/>
        <v>-4.4529125352020378</v>
      </c>
      <c r="N89" s="55">
        <f t="shared" si="31"/>
        <v>85.779949455037737</v>
      </c>
      <c r="O89" s="55">
        <f t="shared" si="32"/>
        <v>-4.5804372603885746</v>
      </c>
      <c r="P89" s="55">
        <f t="shared" si="33"/>
        <v>86.993266167387034</v>
      </c>
      <c r="Q89" s="55">
        <f t="shared" si="34"/>
        <v>-4.7079619855751114</v>
      </c>
      <c r="R89" s="55">
        <f t="shared" si="35"/>
        <v>88.206582879736317</v>
      </c>
      <c r="S89" s="55">
        <f t="shared" si="36"/>
        <v>-4.835486710761649</v>
      </c>
      <c r="V89" s="48"/>
    </row>
    <row r="90" spans="1:22" x14ac:dyDescent="0.15">
      <c r="A90" s="56">
        <v>85</v>
      </c>
      <c r="B90" s="55">
        <f t="shared" si="19"/>
        <v>78.561106480348712</v>
      </c>
      <c r="C90" s="55">
        <f t="shared" si="20"/>
        <v>-3.181184610289522</v>
      </c>
      <c r="D90" s="55">
        <f t="shared" si="21"/>
        <v>79.776464012020654</v>
      </c>
      <c r="E90" s="55">
        <f t="shared" si="22"/>
        <v>-3.2875146164416646</v>
      </c>
      <c r="F90" s="55">
        <f t="shared" si="23"/>
        <v>80.991821543692566</v>
      </c>
      <c r="G90" s="55">
        <f t="shared" si="24"/>
        <v>-3.3938446225938077</v>
      </c>
      <c r="H90" s="55">
        <f t="shared" si="25"/>
        <v>82.207179075364508</v>
      </c>
      <c r="I90" s="55">
        <f t="shared" si="26"/>
        <v>-3.5001746287459503</v>
      </c>
      <c r="J90" s="55">
        <f t="shared" si="27"/>
        <v>83.422536607036434</v>
      </c>
      <c r="K90" s="55">
        <f t="shared" si="28"/>
        <v>-3.6065046348980938</v>
      </c>
      <c r="L90" s="55">
        <f t="shared" si="29"/>
        <v>84.637894138708361</v>
      </c>
      <c r="M90" s="55">
        <f t="shared" si="30"/>
        <v>-3.7128346410502369</v>
      </c>
      <c r="N90" s="55">
        <f t="shared" si="31"/>
        <v>85.853251670380303</v>
      </c>
      <c r="O90" s="55">
        <f t="shared" si="32"/>
        <v>-3.8191646472023795</v>
      </c>
      <c r="P90" s="55">
        <f t="shared" si="33"/>
        <v>87.068609202052215</v>
      </c>
      <c r="Q90" s="55">
        <f t="shared" si="34"/>
        <v>-3.9254946533545225</v>
      </c>
      <c r="R90" s="55">
        <f t="shared" si="35"/>
        <v>88.283966733724156</v>
      </c>
      <c r="S90" s="55">
        <f t="shared" si="36"/>
        <v>-4.0318246595066656</v>
      </c>
      <c r="V90" s="48"/>
    </row>
    <row r="91" spans="1:22" x14ac:dyDescent="0.15">
      <c r="A91" s="56">
        <v>86</v>
      </c>
      <c r="B91" s="55">
        <f t="shared" si="19"/>
        <v>78.611087834483584</v>
      </c>
      <c r="C91" s="55">
        <f t="shared" si="20"/>
        <v>-2.546111291660579</v>
      </c>
      <c r="D91" s="55">
        <f t="shared" si="21"/>
        <v>79.828115975800571</v>
      </c>
      <c r="E91" s="55">
        <f t="shared" si="22"/>
        <v>-2.631214189628412</v>
      </c>
      <c r="F91" s="55">
        <f t="shared" si="23"/>
        <v>81.045144117117559</v>
      </c>
      <c r="G91" s="55">
        <f t="shared" si="24"/>
        <v>-2.716317087596245</v>
      </c>
      <c r="H91" s="55">
        <f t="shared" si="25"/>
        <v>82.262172258434532</v>
      </c>
      <c r="I91" s="55">
        <f t="shared" si="26"/>
        <v>-2.801419985564078</v>
      </c>
      <c r="J91" s="55">
        <f t="shared" si="27"/>
        <v>83.479200399751534</v>
      </c>
      <c r="K91" s="55">
        <f t="shared" si="28"/>
        <v>-2.8865228835319114</v>
      </c>
      <c r="L91" s="55">
        <f t="shared" si="29"/>
        <v>84.696228541068507</v>
      </c>
      <c r="M91" s="55">
        <f t="shared" si="30"/>
        <v>-2.9716257814997444</v>
      </c>
      <c r="N91" s="55">
        <f t="shared" si="31"/>
        <v>85.913256682385509</v>
      </c>
      <c r="O91" s="55">
        <f t="shared" si="32"/>
        <v>-3.0567286794675774</v>
      </c>
      <c r="P91" s="55">
        <f t="shared" si="33"/>
        <v>87.130284823702482</v>
      </c>
      <c r="Q91" s="55">
        <f t="shared" si="34"/>
        <v>-3.1418315774354104</v>
      </c>
      <c r="R91" s="55">
        <f t="shared" si="35"/>
        <v>88.347312965019469</v>
      </c>
      <c r="S91" s="55">
        <f t="shared" si="36"/>
        <v>-3.2269344754032434</v>
      </c>
      <c r="V91" s="48"/>
    </row>
    <row r="92" spans="1:22" x14ac:dyDescent="0.15">
      <c r="A92" s="56">
        <v>87</v>
      </c>
      <c r="B92" s="55">
        <f t="shared" si="19"/>
        <v>78.649978018541958</v>
      </c>
      <c r="C92" s="55">
        <f t="shared" si="20"/>
        <v>-1.9102624028674549</v>
      </c>
      <c r="D92" s="55">
        <f t="shared" si="21"/>
        <v>79.868306050942522</v>
      </c>
      <c r="E92" s="55">
        <f t="shared" si="22"/>
        <v>-1.9741122694838464</v>
      </c>
      <c r="F92" s="55">
        <f t="shared" si="23"/>
        <v>81.086634083343114</v>
      </c>
      <c r="G92" s="55">
        <f t="shared" si="24"/>
        <v>-2.037962136100238</v>
      </c>
      <c r="H92" s="55">
        <f t="shared" si="25"/>
        <v>82.304962115743677</v>
      </c>
      <c r="I92" s="55">
        <f t="shared" si="26"/>
        <v>-2.1018120027166294</v>
      </c>
      <c r="J92" s="55">
        <f t="shared" si="27"/>
        <v>83.52329014814427</v>
      </c>
      <c r="K92" s="55">
        <f t="shared" si="28"/>
        <v>-2.1656618693330216</v>
      </c>
      <c r="L92" s="55">
        <f t="shared" si="29"/>
        <v>84.741618180544847</v>
      </c>
      <c r="M92" s="55">
        <f t="shared" si="30"/>
        <v>-2.229511735949413</v>
      </c>
      <c r="N92" s="55">
        <f t="shared" si="31"/>
        <v>85.959946212945425</v>
      </c>
      <c r="O92" s="55">
        <f t="shared" si="32"/>
        <v>-2.2933616025658048</v>
      </c>
      <c r="P92" s="55">
        <f t="shared" si="33"/>
        <v>87.178274245346017</v>
      </c>
      <c r="Q92" s="55">
        <f t="shared" si="34"/>
        <v>-2.3572114691821962</v>
      </c>
      <c r="R92" s="55">
        <f t="shared" si="35"/>
        <v>88.396602277746581</v>
      </c>
      <c r="S92" s="55">
        <f t="shared" si="36"/>
        <v>-2.421061335798588</v>
      </c>
      <c r="V92" s="48"/>
    </row>
    <row r="93" spans="1:22" x14ac:dyDescent="0.15">
      <c r="A93" s="56">
        <v>88</v>
      </c>
      <c r="B93" s="55">
        <f t="shared" si="19"/>
        <v>78.677765186197007</v>
      </c>
      <c r="C93" s="55">
        <f t="shared" si="20"/>
        <v>-1.2738316296412895</v>
      </c>
      <c r="D93" s="55">
        <f t="shared" si="21"/>
        <v>79.897021995160287</v>
      </c>
      <c r="E93" s="55">
        <f t="shared" si="22"/>
        <v>-1.3164090156183408</v>
      </c>
      <c r="F93" s="55">
        <f t="shared" si="23"/>
        <v>81.116278804123596</v>
      </c>
      <c r="G93" s="55">
        <f t="shared" si="24"/>
        <v>-1.3589864015953921</v>
      </c>
      <c r="H93" s="55">
        <f t="shared" si="25"/>
        <v>82.335535613086876</v>
      </c>
      <c r="I93" s="55">
        <f t="shared" si="26"/>
        <v>-1.4015637875724432</v>
      </c>
      <c r="J93" s="55">
        <f t="shared" si="27"/>
        <v>83.554792422050184</v>
      </c>
      <c r="K93" s="55">
        <f t="shared" si="28"/>
        <v>-1.4441411735494949</v>
      </c>
      <c r="L93" s="55">
        <f t="shared" si="29"/>
        <v>84.774049231013493</v>
      </c>
      <c r="M93" s="55">
        <f t="shared" si="30"/>
        <v>-1.486718559526546</v>
      </c>
      <c r="N93" s="55">
        <f t="shared" si="31"/>
        <v>85.993306039976773</v>
      </c>
      <c r="O93" s="55">
        <f t="shared" si="32"/>
        <v>-1.5292959455035973</v>
      </c>
      <c r="P93" s="55">
        <f t="shared" si="33"/>
        <v>87.212562848940081</v>
      </c>
      <c r="Q93" s="55">
        <f t="shared" si="34"/>
        <v>-1.5718733314806486</v>
      </c>
      <c r="R93" s="55">
        <f t="shared" si="35"/>
        <v>88.431819657903361</v>
      </c>
      <c r="S93" s="55">
        <f t="shared" si="36"/>
        <v>-1.6144507174576999</v>
      </c>
      <c r="V93" s="48"/>
    </row>
    <row r="94" spans="1:22" x14ac:dyDescent="0.15">
      <c r="A94" s="56">
        <v>89</v>
      </c>
      <c r="B94" s="55">
        <f t="shared" si="19"/>
        <v>78.694440873208293</v>
      </c>
      <c r="C94" s="55">
        <f t="shared" si="20"/>
        <v>-0.63701283496084327</v>
      </c>
      <c r="D94" s="55">
        <f t="shared" si="21"/>
        <v>79.914255061299087</v>
      </c>
      <c r="E94" s="55">
        <f t="shared" si="22"/>
        <v>-0.65830477081432892</v>
      </c>
      <c r="F94" s="55">
        <f t="shared" si="23"/>
        <v>81.134069249389881</v>
      </c>
      <c r="G94" s="55">
        <f t="shared" si="24"/>
        <v>-0.67959670666781469</v>
      </c>
      <c r="H94" s="55">
        <f t="shared" si="25"/>
        <v>82.353883437480675</v>
      </c>
      <c r="I94" s="55">
        <f t="shared" si="26"/>
        <v>-0.70088864252130034</v>
      </c>
      <c r="J94" s="55">
        <f t="shared" si="27"/>
        <v>83.573697625571469</v>
      </c>
      <c r="K94" s="55">
        <f t="shared" si="28"/>
        <v>-0.72218057837478611</v>
      </c>
      <c r="L94" s="55">
        <f t="shared" si="29"/>
        <v>84.793511813662263</v>
      </c>
      <c r="M94" s="55">
        <f t="shared" si="30"/>
        <v>-0.74347251422827187</v>
      </c>
      <c r="N94" s="55">
        <f t="shared" si="31"/>
        <v>86.013326001753072</v>
      </c>
      <c r="O94" s="55">
        <f t="shared" si="32"/>
        <v>-0.76476445008175753</v>
      </c>
      <c r="P94" s="55">
        <f t="shared" si="33"/>
        <v>87.233140189843866</v>
      </c>
      <c r="Q94" s="55">
        <f t="shared" si="34"/>
        <v>-0.7860563859352433</v>
      </c>
      <c r="R94" s="55">
        <f t="shared" si="35"/>
        <v>88.45295437793466</v>
      </c>
      <c r="S94" s="55">
        <f t="shared" si="36"/>
        <v>-0.80734832178872895</v>
      </c>
      <c r="V94" s="48"/>
    </row>
    <row r="95" spans="1:22" x14ac:dyDescent="0.15">
      <c r="A95" s="56">
        <v>90</v>
      </c>
      <c r="B95" s="55">
        <f t="shared" si="19"/>
        <v>78.7</v>
      </c>
      <c r="C95" s="55">
        <f t="shared" si="20"/>
        <v>-2.2349804084439196E-15</v>
      </c>
      <c r="D95" s="55">
        <f t="shared" si="21"/>
        <v>79.92</v>
      </c>
      <c r="E95" s="55">
        <f t="shared" si="22"/>
        <v>-2.3096838631919081E-15</v>
      </c>
      <c r="F95" s="55">
        <f t="shared" si="23"/>
        <v>81.14</v>
      </c>
      <c r="G95" s="55">
        <f t="shared" si="24"/>
        <v>-2.3843873179398966E-15</v>
      </c>
      <c r="H95" s="55">
        <f t="shared" si="25"/>
        <v>82.36</v>
      </c>
      <c r="I95" s="55">
        <f t="shared" si="26"/>
        <v>-2.4590907726878851E-15</v>
      </c>
      <c r="J95" s="55">
        <f t="shared" si="27"/>
        <v>83.580000000000013</v>
      </c>
      <c r="K95" s="55">
        <f t="shared" si="28"/>
        <v>-2.533794227435874E-15</v>
      </c>
      <c r="L95" s="55">
        <f t="shared" si="29"/>
        <v>84.800000000000011</v>
      </c>
      <c r="M95" s="55">
        <f t="shared" si="30"/>
        <v>-2.6084976821838625E-15</v>
      </c>
      <c r="N95" s="55">
        <f t="shared" si="31"/>
        <v>86.02000000000001</v>
      </c>
      <c r="O95" s="55">
        <f t="shared" si="32"/>
        <v>-2.683201136931851E-15</v>
      </c>
      <c r="P95" s="55">
        <f t="shared" si="33"/>
        <v>87.240000000000009</v>
      </c>
      <c r="Q95" s="55">
        <f t="shared" si="34"/>
        <v>-2.7579045916798395E-15</v>
      </c>
      <c r="R95" s="55">
        <f t="shared" si="35"/>
        <v>88.460000000000008</v>
      </c>
      <c r="S95" s="55">
        <f t="shared" si="36"/>
        <v>-2.832608046427828E-15</v>
      </c>
      <c r="V95" s="48"/>
    </row>
    <row r="96" spans="1:22" x14ac:dyDescent="0.15">
      <c r="A96" s="56">
        <v>91</v>
      </c>
      <c r="B96" s="55">
        <f t="shared" si="19"/>
        <v>78.694440873208293</v>
      </c>
      <c r="C96" s="55">
        <f t="shared" si="20"/>
        <v>0.63701283496084693</v>
      </c>
      <c r="D96" s="55">
        <f t="shared" si="21"/>
        <v>79.914255061299087</v>
      </c>
      <c r="E96" s="55">
        <f t="shared" si="22"/>
        <v>0.6583047708143327</v>
      </c>
      <c r="F96" s="55">
        <f t="shared" si="23"/>
        <v>81.134069249389881</v>
      </c>
      <c r="G96" s="55">
        <f t="shared" si="24"/>
        <v>0.67959670666781857</v>
      </c>
      <c r="H96" s="55">
        <f t="shared" si="25"/>
        <v>82.353883437480675</v>
      </c>
      <c r="I96" s="55">
        <f t="shared" si="26"/>
        <v>0.70088864252130434</v>
      </c>
      <c r="J96" s="55">
        <f t="shared" si="27"/>
        <v>83.573697625571469</v>
      </c>
      <c r="K96" s="55">
        <f t="shared" si="28"/>
        <v>0.72218057837479033</v>
      </c>
      <c r="L96" s="55">
        <f t="shared" si="29"/>
        <v>84.793511813662263</v>
      </c>
      <c r="M96" s="55">
        <f t="shared" si="30"/>
        <v>0.74347251422827609</v>
      </c>
      <c r="N96" s="55">
        <f t="shared" si="31"/>
        <v>86.013326001753072</v>
      </c>
      <c r="O96" s="55">
        <f t="shared" si="32"/>
        <v>0.76476445008176197</v>
      </c>
      <c r="P96" s="55">
        <f t="shared" si="33"/>
        <v>87.233140189843866</v>
      </c>
      <c r="Q96" s="55">
        <f t="shared" si="34"/>
        <v>0.78605638593524774</v>
      </c>
      <c r="R96" s="55">
        <f t="shared" si="35"/>
        <v>88.45295437793466</v>
      </c>
      <c r="S96" s="55">
        <f t="shared" si="36"/>
        <v>0.80734832178873361</v>
      </c>
      <c r="V96" s="48"/>
    </row>
    <row r="97" spans="1:22" x14ac:dyDescent="0.15">
      <c r="A97" s="56">
        <v>92</v>
      </c>
      <c r="B97" s="55">
        <f t="shared" si="19"/>
        <v>78.677765186197007</v>
      </c>
      <c r="C97" s="55">
        <f t="shared" si="20"/>
        <v>1.2738316296412768</v>
      </c>
      <c r="D97" s="55">
        <f t="shared" si="21"/>
        <v>79.897021995160287</v>
      </c>
      <c r="E97" s="55">
        <f t="shared" si="22"/>
        <v>1.3164090156183277</v>
      </c>
      <c r="F97" s="55">
        <f t="shared" si="23"/>
        <v>81.116278804123596</v>
      </c>
      <c r="G97" s="55">
        <f t="shared" si="24"/>
        <v>1.3589864015953785</v>
      </c>
      <c r="H97" s="55">
        <f t="shared" si="25"/>
        <v>82.335535613086876</v>
      </c>
      <c r="I97" s="55">
        <f t="shared" si="26"/>
        <v>1.4015637875724294</v>
      </c>
      <c r="J97" s="55">
        <f t="shared" si="27"/>
        <v>83.554792422050184</v>
      </c>
      <c r="K97" s="55">
        <f t="shared" si="28"/>
        <v>1.4441411735494805</v>
      </c>
      <c r="L97" s="55">
        <f t="shared" si="29"/>
        <v>84.774049231013493</v>
      </c>
      <c r="M97" s="55">
        <f t="shared" si="30"/>
        <v>1.4867185595265313</v>
      </c>
      <c r="N97" s="55">
        <f t="shared" si="31"/>
        <v>85.993306039976773</v>
      </c>
      <c r="O97" s="55">
        <f t="shared" si="32"/>
        <v>1.5292959455035822</v>
      </c>
      <c r="P97" s="55">
        <f t="shared" si="33"/>
        <v>87.212562848940081</v>
      </c>
      <c r="Q97" s="55">
        <f t="shared" si="34"/>
        <v>1.571873331480633</v>
      </c>
      <c r="R97" s="55">
        <f t="shared" si="35"/>
        <v>88.431819657903361</v>
      </c>
      <c r="S97" s="55">
        <f t="shared" si="36"/>
        <v>1.6144507174576839</v>
      </c>
      <c r="V97" s="48"/>
    </row>
    <row r="98" spans="1:22" x14ac:dyDescent="0.15">
      <c r="A98" s="56">
        <v>93</v>
      </c>
      <c r="B98" s="55">
        <f t="shared" si="19"/>
        <v>78.649978018541958</v>
      </c>
      <c r="C98" s="55">
        <f t="shared" si="20"/>
        <v>1.9102624028674422</v>
      </c>
      <c r="D98" s="55">
        <f t="shared" si="21"/>
        <v>79.868306050942522</v>
      </c>
      <c r="E98" s="55">
        <f t="shared" si="22"/>
        <v>1.9741122694838333</v>
      </c>
      <c r="F98" s="55">
        <f t="shared" si="23"/>
        <v>81.086634083343114</v>
      </c>
      <c r="G98" s="55">
        <f t="shared" si="24"/>
        <v>2.0379621361002243</v>
      </c>
      <c r="H98" s="55">
        <f t="shared" si="25"/>
        <v>82.304962115743677</v>
      </c>
      <c r="I98" s="55">
        <f t="shared" si="26"/>
        <v>2.1018120027166156</v>
      </c>
      <c r="J98" s="55">
        <f t="shared" si="27"/>
        <v>83.52329014814427</v>
      </c>
      <c r="K98" s="55">
        <f t="shared" si="28"/>
        <v>2.165661869333007</v>
      </c>
      <c r="L98" s="55">
        <f t="shared" si="29"/>
        <v>84.741618180544847</v>
      </c>
      <c r="M98" s="55">
        <f t="shared" si="30"/>
        <v>2.2295117359493983</v>
      </c>
      <c r="N98" s="55">
        <f t="shared" si="31"/>
        <v>85.959946212945425</v>
      </c>
      <c r="O98" s="55">
        <f t="shared" si="32"/>
        <v>2.2933616025657892</v>
      </c>
      <c r="P98" s="55">
        <f t="shared" si="33"/>
        <v>87.178274245346017</v>
      </c>
      <c r="Q98" s="55">
        <f t="shared" si="34"/>
        <v>2.3572114691821806</v>
      </c>
      <c r="R98" s="55">
        <f t="shared" si="35"/>
        <v>88.396602277746581</v>
      </c>
      <c r="S98" s="55">
        <f t="shared" si="36"/>
        <v>2.4210613357985715</v>
      </c>
      <c r="V98" s="48"/>
    </row>
    <row r="99" spans="1:22" x14ac:dyDescent="0.15">
      <c r="A99" s="56">
        <v>94</v>
      </c>
      <c r="B99" s="55">
        <f t="shared" si="19"/>
        <v>78.611087834483584</v>
      </c>
      <c r="C99" s="55">
        <f t="shared" si="20"/>
        <v>2.5461112916605746</v>
      </c>
      <c r="D99" s="55">
        <f t="shared" si="21"/>
        <v>79.828115975800571</v>
      </c>
      <c r="E99" s="55">
        <f t="shared" si="22"/>
        <v>2.6312141896284076</v>
      </c>
      <c r="F99" s="55">
        <f t="shared" si="23"/>
        <v>81.045144117117559</v>
      </c>
      <c r="G99" s="55">
        <f t="shared" si="24"/>
        <v>2.7163170875962401</v>
      </c>
      <c r="H99" s="55">
        <f t="shared" si="25"/>
        <v>82.262172258434532</v>
      </c>
      <c r="I99" s="55">
        <f t="shared" si="26"/>
        <v>2.8014199855640731</v>
      </c>
      <c r="J99" s="55">
        <f t="shared" si="27"/>
        <v>83.479200399751534</v>
      </c>
      <c r="K99" s="55">
        <f t="shared" si="28"/>
        <v>2.8865228835319066</v>
      </c>
      <c r="L99" s="55">
        <f t="shared" si="29"/>
        <v>84.696228541068507</v>
      </c>
      <c r="M99" s="55">
        <f t="shared" si="30"/>
        <v>2.9716257814997391</v>
      </c>
      <c r="N99" s="55">
        <f t="shared" si="31"/>
        <v>85.913256682385509</v>
      </c>
      <c r="O99" s="55">
        <f t="shared" si="32"/>
        <v>3.0567286794675721</v>
      </c>
      <c r="P99" s="55">
        <f t="shared" si="33"/>
        <v>87.130284823702482</v>
      </c>
      <c r="Q99" s="55">
        <f t="shared" si="34"/>
        <v>3.1418315774354046</v>
      </c>
      <c r="R99" s="55">
        <f t="shared" si="35"/>
        <v>88.347312965019469</v>
      </c>
      <c r="S99" s="55">
        <f t="shared" si="36"/>
        <v>3.2269344754032376</v>
      </c>
      <c r="V99" s="48"/>
    </row>
    <row r="100" spans="1:22" x14ac:dyDescent="0.15">
      <c r="A100" s="56">
        <v>95</v>
      </c>
      <c r="B100" s="55">
        <f t="shared" si="19"/>
        <v>78.561106480348712</v>
      </c>
      <c r="C100" s="55">
        <f t="shared" si="20"/>
        <v>3.1811846102895256</v>
      </c>
      <c r="D100" s="55">
        <f t="shared" si="21"/>
        <v>79.776464012020654</v>
      </c>
      <c r="E100" s="55">
        <f t="shared" si="22"/>
        <v>3.2875146164416686</v>
      </c>
      <c r="F100" s="55">
        <f t="shared" si="23"/>
        <v>80.991821543692566</v>
      </c>
      <c r="G100" s="55">
        <f t="shared" si="24"/>
        <v>3.3938446225938117</v>
      </c>
      <c r="H100" s="55">
        <f t="shared" si="25"/>
        <v>82.207179075364508</v>
      </c>
      <c r="I100" s="55">
        <f t="shared" si="26"/>
        <v>3.5001746287459543</v>
      </c>
      <c r="J100" s="55">
        <f t="shared" si="27"/>
        <v>83.422536607036434</v>
      </c>
      <c r="K100" s="55">
        <f t="shared" si="28"/>
        <v>3.6065046348980978</v>
      </c>
      <c r="L100" s="55">
        <f t="shared" si="29"/>
        <v>84.637894138708361</v>
      </c>
      <c r="M100" s="55">
        <f t="shared" si="30"/>
        <v>3.7128346410502409</v>
      </c>
      <c r="N100" s="55">
        <f t="shared" si="31"/>
        <v>85.853251670380303</v>
      </c>
      <c r="O100" s="55">
        <f t="shared" si="32"/>
        <v>3.8191646472023839</v>
      </c>
      <c r="P100" s="55">
        <f t="shared" si="33"/>
        <v>87.068609202052215</v>
      </c>
      <c r="Q100" s="55">
        <f t="shared" si="34"/>
        <v>3.925494653354527</v>
      </c>
      <c r="R100" s="55">
        <f t="shared" si="35"/>
        <v>88.283966733724156</v>
      </c>
      <c r="S100" s="55">
        <f t="shared" si="36"/>
        <v>4.03182465950667</v>
      </c>
      <c r="V100" s="48"/>
    </row>
    <row r="101" spans="1:22" x14ac:dyDescent="0.15">
      <c r="A101" s="56">
        <v>96</v>
      </c>
      <c r="B101" s="55">
        <f t="shared" si="19"/>
        <v>78.500049180941971</v>
      </c>
      <c r="C101" s="55">
        <f t="shared" si="20"/>
        <v>3.8152889092693467</v>
      </c>
      <c r="D101" s="55">
        <f t="shared" si="21"/>
        <v>79.713365893291268</v>
      </c>
      <c r="E101" s="55">
        <f t="shared" si="22"/>
        <v>3.9428136344558835</v>
      </c>
      <c r="F101" s="55">
        <f t="shared" si="23"/>
        <v>80.926682605640565</v>
      </c>
      <c r="G101" s="55">
        <f t="shared" si="24"/>
        <v>4.0703383596424203</v>
      </c>
      <c r="H101" s="55">
        <f t="shared" si="25"/>
        <v>82.139999317989862</v>
      </c>
      <c r="I101" s="55">
        <f t="shared" si="26"/>
        <v>4.1978630848289571</v>
      </c>
      <c r="J101" s="55">
        <f t="shared" si="27"/>
        <v>83.353316030339158</v>
      </c>
      <c r="K101" s="55">
        <f t="shared" si="28"/>
        <v>4.3253878100154948</v>
      </c>
      <c r="L101" s="55">
        <f t="shared" si="29"/>
        <v>84.566632742688455</v>
      </c>
      <c r="M101" s="55">
        <f t="shared" si="30"/>
        <v>4.4529125352020325</v>
      </c>
      <c r="N101" s="55">
        <f t="shared" si="31"/>
        <v>85.779949455037752</v>
      </c>
      <c r="O101" s="55">
        <f t="shared" si="32"/>
        <v>4.5804372603885692</v>
      </c>
      <c r="P101" s="55">
        <f t="shared" si="33"/>
        <v>86.993266167387034</v>
      </c>
      <c r="Q101" s="55">
        <f t="shared" si="34"/>
        <v>4.707961985575106</v>
      </c>
      <c r="R101" s="55">
        <f t="shared" si="35"/>
        <v>88.206582879736331</v>
      </c>
      <c r="S101" s="55">
        <f t="shared" si="36"/>
        <v>4.8354867107616428</v>
      </c>
      <c r="V101" s="48"/>
    </row>
    <row r="102" spans="1:22" x14ac:dyDescent="0.15">
      <c r="A102" s="56">
        <v>97</v>
      </c>
      <c r="B102" s="55">
        <f t="shared" si="19"/>
        <v>78.42793453490826</v>
      </c>
      <c r="C102" s="55">
        <f t="shared" si="20"/>
        <v>4.448231034287879</v>
      </c>
      <c r="D102" s="55">
        <f t="shared" si="21"/>
        <v>79.638840839910671</v>
      </c>
      <c r="E102" s="55">
        <f t="shared" si="22"/>
        <v>4.5969116332421587</v>
      </c>
      <c r="F102" s="55">
        <f t="shared" si="23"/>
        <v>80.849747144913081</v>
      </c>
      <c r="G102" s="55">
        <f t="shared" si="24"/>
        <v>4.7455922321964383</v>
      </c>
      <c r="H102" s="55">
        <f t="shared" si="25"/>
        <v>82.060653449915492</v>
      </c>
      <c r="I102" s="55">
        <f t="shared" si="26"/>
        <v>4.894272831150718</v>
      </c>
      <c r="J102" s="55">
        <f t="shared" si="27"/>
        <v>83.271559754917917</v>
      </c>
      <c r="K102" s="55">
        <f t="shared" si="28"/>
        <v>5.0429534301049985</v>
      </c>
      <c r="L102" s="55">
        <f t="shared" si="29"/>
        <v>84.482466059920327</v>
      </c>
      <c r="M102" s="55">
        <f t="shared" si="30"/>
        <v>5.1916340290592782</v>
      </c>
      <c r="N102" s="55">
        <f t="shared" si="31"/>
        <v>85.693372364922737</v>
      </c>
      <c r="O102" s="55">
        <f t="shared" si="32"/>
        <v>5.3403146280135578</v>
      </c>
      <c r="P102" s="55">
        <f t="shared" si="33"/>
        <v>86.904278669925148</v>
      </c>
      <c r="Q102" s="55">
        <f t="shared" si="34"/>
        <v>5.4889952269678375</v>
      </c>
      <c r="R102" s="55">
        <f t="shared" si="35"/>
        <v>88.115184974927558</v>
      </c>
      <c r="S102" s="55">
        <f t="shared" si="36"/>
        <v>5.6376758259221171</v>
      </c>
      <c r="V102" s="48"/>
    </row>
    <row r="103" spans="1:22" x14ac:dyDescent="0.15">
      <c r="A103" s="56">
        <v>98</v>
      </c>
      <c r="B103" s="55">
        <f t="shared" si="19"/>
        <v>78.344784509067324</v>
      </c>
      <c r="C103" s="55">
        <f t="shared" si="20"/>
        <v>5.0798181850423854</v>
      </c>
      <c r="D103" s="55">
        <f t="shared" si="21"/>
        <v>79.552911552932045</v>
      </c>
      <c r="E103" s="55">
        <f t="shared" si="22"/>
        <v>5.2496093682136653</v>
      </c>
      <c r="F103" s="55">
        <f t="shared" si="23"/>
        <v>80.761038596796752</v>
      </c>
      <c r="G103" s="55">
        <f t="shared" si="24"/>
        <v>5.4194005513849444</v>
      </c>
      <c r="H103" s="55">
        <f t="shared" si="25"/>
        <v>81.969165640661458</v>
      </c>
      <c r="I103" s="55">
        <f t="shared" si="26"/>
        <v>5.5891917345562243</v>
      </c>
      <c r="J103" s="55">
        <f t="shared" si="27"/>
        <v>83.177292684526179</v>
      </c>
      <c r="K103" s="55">
        <f t="shared" si="28"/>
        <v>5.7589829177275051</v>
      </c>
      <c r="L103" s="55">
        <f t="shared" si="29"/>
        <v>84.3854197283909</v>
      </c>
      <c r="M103" s="55">
        <f t="shared" si="30"/>
        <v>5.9287741008987842</v>
      </c>
      <c r="N103" s="55">
        <f t="shared" si="31"/>
        <v>85.593546772255621</v>
      </c>
      <c r="O103" s="55">
        <f t="shared" si="32"/>
        <v>6.0985652840700642</v>
      </c>
      <c r="P103" s="55">
        <f t="shared" si="33"/>
        <v>86.801673816120328</v>
      </c>
      <c r="Q103" s="55">
        <f t="shared" si="34"/>
        <v>6.2683564672413432</v>
      </c>
      <c r="R103" s="55">
        <f t="shared" si="35"/>
        <v>88.009800859985049</v>
      </c>
      <c r="S103" s="55">
        <f t="shared" si="36"/>
        <v>6.4381476504126232</v>
      </c>
      <c r="V103" s="48"/>
    </row>
    <row r="104" spans="1:22" x14ac:dyDescent="0.15">
      <c r="A104" s="56">
        <v>99</v>
      </c>
      <c r="B104" s="55">
        <f t="shared" si="19"/>
        <v>78.250624431722528</v>
      </c>
      <c r="C104" s="55">
        <f t="shared" si="20"/>
        <v>5.7098579739684325</v>
      </c>
      <c r="D104" s="55">
        <f t="shared" si="21"/>
        <v>79.455604207248598</v>
      </c>
      <c r="E104" s="55">
        <f t="shared" si="22"/>
        <v>5.9007080213175147</v>
      </c>
      <c r="F104" s="55">
        <f t="shared" si="23"/>
        <v>80.660583982774654</v>
      </c>
      <c r="G104" s="55">
        <f t="shared" si="24"/>
        <v>6.091558068666596</v>
      </c>
      <c r="H104" s="55">
        <f t="shared" si="25"/>
        <v>81.865563758300738</v>
      </c>
      <c r="I104" s="55">
        <f t="shared" si="26"/>
        <v>6.2824081160156782</v>
      </c>
      <c r="J104" s="55">
        <f t="shared" si="27"/>
        <v>83.070543533826793</v>
      </c>
      <c r="K104" s="55">
        <f t="shared" si="28"/>
        <v>6.4732581633647603</v>
      </c>
      <c r="L104" s="55">
        <f t="shared" si="29"/>
        <v>84.275523309352877</v>
      </c>
      <c r="M104" s="55">
        <f t="shared" si="30"/>
        <v>6.6641082107138425</v>
      </c>
      <c r="N104" s="55">
        <f t="shared" si="31"/>
        <v>85.480503084878933</v>
      </c>
      <c r="O104" s="55">
        <f t="shared" si="32"/>
        <v>6.8549582580629238</v>
      </c>
      <c r="P104" s="55">
        <f t="shared" si="33"/>
        <v>86.685482860405003</v>
      </c>
      <c r="Q104" s="55">
        <f t="shared" si="34"/>
        <v>7.045808305412006</v>
      </c>
      <c r="R104" s="55">
        <f t="shared" si="35"/>
        <v>87.890462635931073</v>
      </c>
      <c r="S104" s="55">
        <f t="shared" si="36"/>
        <v>7.2366583527610873</v>
      </c>
      <c r="V104" s="48"/>
    </row>
    <row r="105" spans="1:22" x14ac:dyDescent="0.15">
      <c r="A105" s="56">
        <v>100</v>
      </c>
      <c r="B105" s="55">
        <f t="shared" si="19"/>
        <v>78.145482984945602</v>
      </c>
      <c r="C105" s="55">
        <f t="shared" si="20"/>
        <v>6.338158484842956</v>
      </c>
      <c r="D105" s="55">
        <f t="shared" si="21"/>
        <v>79.346948443620491</v>
      </c>
      <c r="E105" s="55">
        <f t="shared" si="22"/>
        <v>6.5500092615966112</v>
      </c>
      <c r="F105" s="55">
        <f t="shared" si="23"/>
        <v>80.54841390229538</v>
      </c>
      <c r="G105" s="55">
        <f t="shared" si="24"/>
        <v>6.7618600383502656</v>
      </c>
      <c r="H105" s="55">
        <f t="shared" si="25"/>
        <v>81.749879360970283</v>
      </c>
      <c r="I105" s="55">
        <f t="shared" si="26"/>
        <v>6.97371081510392</v>
      </c>
      <c r="J105" s="55">
        <f t="shared" si="27"/>
        <v>82.951344819645172</v>
      </c>
      <c r="K105" s="55">
        <f t="shared" si="28"/>
        <v>7.1855615918575761</v>
      </c>
      <c r="L105" s="55">
        <f t="shared" si="29"/>
        <v>84.152810278320061</v>
      </c>
      <c r="M105" s="55">
        <f t="shared" si="30"/>
        <v>7.3974123686112314</v>
      </c>
      <c r="N105" s="55">
        <f t="shared" si="31"/>
        <v>85.354275736994964</v>
      </c>
      <c r="O105" s="55">
        <f t="shared" si="32"/>
        <v>7.6092631453648858</v>
      </c>
      <c r="P105" s="55">
        <f t="shared" si="33"/>
        <v>86.555741195669853</v>
      </c>
      <c r="Q105" s="55">
        <f t="shared" si="34"/>
        <v>7.8211139221185411</v>
      </c>
      <c r="R105" s="55">
        <f t="shared" si="35"/>
        <v>87.757206654344742</v>
      </c>
      <c r="S105" s="55">
        <f t="shared" si="36"/>
        <v>8.0329646988721954</v>
      </c>
      <c r="V105" s="48"/>
    </row>
    <row r="106" spans="1:22" x14ac:dyDescent="0.15">
      <c r="A106" s="56">
        <v>101</v>
      </c>
      <c r="B106" s="55">
        <f t="shared" si="19"/>
        <v>78.029392195839733</v>
      </c>
      <c r="C106" s="55">
        <f t="shared" si="20"/>
        <v>6.9645283312438853</v>
      </c>
      <c r="D106" s="55">
        <f t="shared" si="21"/>
        <v>79.226977359645886</v>
      </c>
      <c r="E106" s="55">
        <f t="shared" si="22"/>
        <v>7.1973153056032695</v>
      </c>
      <c r="F106" s="55">
        <f t="shared" si="23"/>
        <v>80.424562523452039</v>
      </c>
      <c r="G106" s="55">
        <f t="shared" si="24"/>
        <v>7.4301022799626546</v>
      </c>
      <c r="H106" s="55">
        <f t="shared" si="25"/>
        <v>81.622147687258177</v>
      </c>
      <c r="I106" s="55">
        <f t="shared" si="26"/>
        <v>7.6628892543220388</v>
      </c>
      <c r="J106" s="55">
        <f t="shared" si="27"/>
        <v>82.819732851064344</v>
      </c>
      <c r="K106" s="55">
        <f t="shared" si="28"/>
        <v>7.8956762286814248</v>
      </c>
      <c r="L106" s="55">
        <f t="shared" si="29"/>
        <v>84.017318014870483</v>
      </c>
      <c r="M106" s="55">
        <f t="shared" si="30"/>
        <v>8.128463203040809</v>
      </c>
      <c r="N106" s="55">
        <f t="shared" si="31"/>
        <v>85.214903178676636</v>
      </c>
      <c r="O106" s="55">
        <f t="shared" si="32"/>
        <v>8.3612501774001942</v>
      </c>
      <c r="P106" s="55">
        <f t="shared" si="33"/>
        <v>86.412488342482789</v>
      </c>
      <c r="Q106" s="55">
        <f t="shared" si="34"/>
        <v>8.5940371517595775</v>
      </c>
      <c r="R106" s="55">
        <f t="shared" si="35"/>
        <v>87.610073506288927</v>
      </c>
      <c r="S106" s="55">
        <f t="shared" si="36"/>
        <v>8.8268241261189626</v>
      </c>
      <c r="V106" s="48"/>
    </row>
    <row r="107" spans="1:22" x14ac:dyDescent="0.15">
      <c r="A107" s="56">
        <v>102</v>
      </c>
      <c r="B107" s="55">
        <f t="shared" si="19"/>
        <v>77.902387426783918</v>
      </c>
      <c r="C107" s="55">
        <f t="shared" si="20"/>
        <v>7.5887767148482075</v>
      </c>
      <c r="D107" s="55">
        <f t="shared" si="21"/>
        <v>79.095727499679157</v>
      </c>
      <c r="E107" s="55">
        <f t="shared" si="22"/>
        <v>7.8424289776458735</v>
      </c>
      <c r="F107" s="55">
        <f t="shared" si="23"/>
        <v>80.289067572574396</v>
      </c>
      <c r="G107" s="55">
        <f t="shared" si="24"/>
        <v>8.0960812404435405</v>
      </c>
      <c r="H107" s="55">
        <f t="shared" si="25"/>
        <v>81.482407645469635</v>
      </c>
      <c r="I107" s="55">
        <f t="shared" si="26"/>
        <v>8.3497335032412057</v>
      </c>
      <c r="J107" s="55">
        <f t="shared" si="27"/>
        <v>82.675747718364875</v>
      </c>
      <c r="K107" s="55">
        <f t="shared" si="28"/>
        <v>8.6033857660388726</v>
      </c>
      <c r="L107" s="55">
        <f t="shared" si="29"/>
        <v>83.869087791260128</v>
      </c>
      <c r="M107" s="55">
        <f t="shared" si="30"/>
        <v>8.8570380288365396</v>
      </c>
      <c r="N107" s="55">
        <f t="shared" si="31"/>
        <v>85.062427864155367</v>
      </c>
      <c r="O107" s="55">
        <f t="shared" si="32"/>
        <v>9.1106902916342047</v>
      </c>
      <c r="P107" s="55">
        <f t="shared" si="33"/>
        <v>86.255767937050621</v>
      </c>
      <c r="Q107" s="55">
        <f t="shared" si="34"/>
        <v>9.3643425544318699</v>
      </c>
      <c r="R107" s="55">
        <f t="shared" si="35"/>
        <v>87.44910800994586</v>
      </c>
      <c r="S107" s="55">
        <f t="shared" si="36"/>
        <v>9.6179948172295369</v>
      </c>
      <c r="V107" s="48"/>
    </row>
    <row r="108" spans="1:22" x14ac:dyDescent="0.15">
      <c r="A108" s="56">
        <v>103</v>
      </c>
      <c r="B108" s="55">
        <f t="shared" si="19"/>
        <v>77.764507364661085</v>
      </c>
      <c r="C108" s="55">
        <f t="shared" si="20"/>
        <v>8.210713483551066</v>
      </c>
      <c r="D108" s="55">
        <f t="shared" si="21"/>
        <v>78.953238843699069</v>
      </c>
      <c r="E108" s="55">
        <f t="shared" si="22"/>
        <v>8.4851537698505801</v>
      </c>
      <c r="F108" s="55">
        <f t="shared" si="23"/>
        <v>80.141970322737052</v>
      </c>
      <c r="G108" s="55">
        <f t="shared" si="24"/>
        <v>8.759594056150096</v>
      </c>
      <c r="H108" s="55">
        <f t="shared" si="25"/>
        <v>81.330701801775049</v>
      </c>
      <c r="I108" s="55">
        <f t="shared" si="26"/>
        <v>9.0340343424496101</v>
      </c>
      <c r="J108" s="55">
        <f t="shared" si="27"/>
        <v>82.519433280813047</v>
      </c>
      <c r="K108" s="55">
        <f t="shared" si="28"/>
        <v>9.308474628749126</v>
      </c>
      <c r="L108" s="55">
        <f t="shared" si="29"/>
        <v>83.70816475985103</v>
      </c>
      <c r="M108" s="55">
        <f t="shared" si="30"/>
        <v>9.5829149150486419</v>
      </c>
      <c r="N108" s="55">
        <f t="shared" si="31"/>
        <v>84.896896238889013</v>
      </c>
      <c r="O108" s="55">
        <f t="shared" si="32"/>
        <v>9.857355201348156</v>
      </c>
      <c r="P108" s="55">
        <f t="shared" si="33"/>
        <v>86.085627717926997</v>
      </c>
      <c r="Q108" s="55">
        <f t="shared" si="34"/>
        <v>10.13179548764767</v>
      </c>
      <c r="R108" s="55">
        <f t="shared" si="35"/>
        <v>87.27435919696498</v>
      </c>
      <c r="S108" s="55">
        <f t="shared" si="36"/>
        <v>10.406235773947186</v>
      </c>
      <c r="V108" s="48"/>
    </row>
    <row r="109" spans="1:22" x14ac:dyDescent="0.15">
      <c r="A109" s="56">
        <v>104</v>
      </c>
      <c r="B109" s="55">
        <f t="shared" si="19"/>
        <v>77.61579400907388</v>
      </c>
      <c r="C109" s="55">
        <f t="shared" si="20"/>
        <v>8.8301491893878747</v>
      </c>
      <c r="D109" s="55">
        <f t="shared" si="21"/>
        <v>78.799554795130589</v>
      </c>
      <c r="E109" s="55">
        <f t="shared" si="22"/>
        <v>9.1252939020194681</v>
      </c>
      <c r="F109" s="55">
        <f t="shared" si="23"/>
        <v>79.983315581187298</v>
      </c>
      <c r="G109" s="55">
        <f t="shared" si="24"/>
        <v>9.4204386146510632</v>
      </c>
      <c r="H109" s="55">
        <f t="shared" si="25"/>
        <v>81.167076367244022</v>
      </c>
      <c r="I109" s="55">
        <f t="shared" si="26"/>
        <v>9.7155833272826566</v>
      </c>
      <c r="J109" s="55">
        <f t="shared" si="27"/>
        <v>82.350837153300745</v>
      </c>
      <c r="K109" s="55">
        <f t="shared" si="28"/>
        <v>10.010728039914254</v>
      </c>
      <c r="L109" s="55">
        <f t="shared" si="29"/>
        <v>83.534597939357454</v>
      </c>
      <c r="M109" s="55">
        <f t="shared" si="30"/>
        <v>10.305872752545849</v>
      </c>
      <c r="N109" s="55">
        <f t="shared" si="31"/>
        <v>84.718358725414163</v>
      </c>
      <c r="O109" s="55">
        <f t="shared" si="32"/>
        <v>10.601017465177442</v>
      </c>
      <c r="P109" s="55">
        <f t="shared" si="33"/>
        <v>85.902119511470886</v>
      </c>
      <c r="Q109" s="55">
        <f t="shared" si="34"/>
        <v>10.896162177809037</v>
      </c>
      <c r="R109" s="55">
        <f t="shared" si="35"/>
        <v>87.085880297527595</v>
      </c>
      <c r="S109" s="55">
        <f t="shared" si="36"/>
        <v>11.191306890440631</v>
      </c>
      <c r="V109" s="48"/>
    </row>
    <row r="110" spans="1:22" x14ac:dyDescent="0.15">
      <c r="A110" s="56">
        <v>105</v>
      </c>
      <c r="B110" s="55">
        <f t="shared" si="19"/>
        <v>77.456292659550996</v>
      </c>
      <c r="C110" s="55">
        <f t="shared" si="20"/>
        <v>9.4468951462420119</v>
      </c>
      <c r="D110" s="55">
        <f t="shared" si="21"/>
        <v>78.634722167623664</v>
      </c>
      <c r="E110" s="55">
        <f t="shared" si="22"/>
        <v>9.7626543812670867</v>
      </c>
      <c r="F110" s="55">
        <f t="shared" si="23"/>
        <v>79.813151675696318</v>
      </c>
      <c r="G110" s="55">
        <f t="shared" si="24"/>
        <v>10.078413616292162</v>
      </c>
      <c r="H110" s="55">
        <f t="shared" si="25"/>
        <v>80.991581183768986</v>
      </c>
      <c r="I110" s="55">
        <f t="shared" si="26"/>
        <v>10.394172851317236</v>
      </c>
      <c r="J110" s="55">
        <f t="shared" si="27"/>
        <v>82.170010691841654</v>
      </c>
      <c r="K110" s="55">
        <f t="shared" si="28"/>
        <v>10.709932086342313</v>
      </c>
      <c r="L110" s="55">
        <f t="shared" si="29"/>
        <v>83.348440199914307</v>
      </c>
      <c r="M110" s="55">
        <f t="shared" si="30"/>
        <v>11.025691321367388</v>
      </c>
      <c r="N110" s="55">
        <f t="shared" si="31"/>
        <v>84.526869707986975</v>
      </c>
      <c r="O110" s="55">
        <f t="shared" si="32"/>
        <v>11.341450556392465</v>
      </c>
      <c r="P110" s="55">
        <f t="shared" si="33"/>
        <v>85.705299216059643</v>
      </c>
      <c r="Q110" s="55">
        <f t="shared" si="34"/>
        <v>11.657209791417539</v>
      </c>
      <c r="R110" s="55">
        <f t="shared" si="35"/>
        <v>86.883728724132311</v>
      </c>
      <c r="S110" s="55">
        <f t="shared" si="36"/>
        <v>11.972969026442614</v>
      </c>
      <c r="V110" s="48"/>
    </row>
    <row r="111" spans="1:22" x14ac:dyDescent="0.15">
      <c r="A111" s="56">
        <v>106</v>
      </c>
      <c r="B111" s="55">
        <f t="shared" si="19"/>
        <v>77.286051901748635</v>
      </c>
      <c r="C111" s="55">
        <f t="shared" si="20"/>
        <v>10.060763487320465</v>
      </c>
      <c r="D111" s="55">
        <f t="shared" si="21"/>
        <v>78.45879117079339</v>
      </c>
      <c r="E111" s="55">
        <f t="shared" si="22"/>
        <v>10.397041061417204</v>
      </c>
      <c r="F111" s="55">
        <f t="shared" si="23"/>
        <v>79.631530439838144</v>
      </c>
      <c r="G111" s="55">
        <f t="shared" si="24"/>
        <v>10.733318635513942</v>
      </c>
      <c r="H111" s="55">
        <f t="shared" si="25"/>
        <v>80.804269708882885</v>
      </c>
      <c r="I111" s="55">
        <f t="shared" si="26"/>
        <v>11.069596209610681</v>
      </c>
      <c r="J111" s="55">
        <f t="shared" si="27"/>
        <v>81.977008977927639</v>
      </c>
      <c r="K111" s="55">
        <f t="shared" si="28"/>
        <v>11.405873783707422</v>
      </c>
      <c r="L111" s="55">
        <f t="shared" si="29"/>
        <v>83.149748246972393</v>
      </c>
      <c r="M111" s="55">
        <f t="shared" si="30"/>
        <v>11.742151357804159</v>
      </c>
      <c r="N111" s="55">
        <f t="shared" si="31"/>
        <v>84.322487516017134</v>
      </c>
      <c r="O111" s="55">
        <f t="shared" si="32"/>
        <v>12.078428931900898</v>
      </c>
      <c r="P111" s="55">
        <f t="shared" si="33"/>
        <v>85.495226785061888</v>
      </c>
      <c r="Q111" s="55">
        <f t="shared" si="34"/>
        <v>12.414706505997637</v>
      </c>
      <c r="R111" s="55">
        <f t="shared" si="35"/>
        <v>86.667966054106643</v>
      </c>
      <c r="S111" s="55">
        <f t="shared" si="36"/>
        <v>12.750984080094376</v>
      </c>
      <c r="V111" s="48"/>
    </row>
    <row r="112" spans="1:22" x14ac:dyDescent="0.15">
      <c r="A112" s="56">
        <v>107</v>
      </c>
      <c r="B112" s="55">
        <f t="shared" si="19"/>
        <v>77.105123592650799</v>
      </c>
      <c r="C112" s="55">
        <f t="shared" si="20"/>
        <v>10.671567222379888</v>
      </c>
      <c r="D112" s="55">
        <f t="shared" si="21"/>
        <v>78.27181539492571</v>
      </c>
      <c r="E112" s="55">
        <f t="shared" si="22"/>
        <v>11.028260702141626</v>
      </c>
      <c r="F112" s="55">
        <f t="shared" si="23"/>
        <v>79.438507197200607</v>
      </c>
      <c r="G112" s="55">
        <f t="shared" si="24"/>
        <v>11.384954181903364</v>
      </c>
      <c r="H112" s="55">
        <f t="shared" si="25"/>
        <v>80.605198999475505</v>
      </c>
      <c r="I112" s="55">
        <f t="shared" si="26"/>
        <v>11.741647661665104</v>
      </c>
      <c r="J112" s="55">
        <f t="shared" si="27"/>
        <v>81.771890801750416</v>
      </c>
      <c r="K112" s="55">
        <f t="shared" si="28"/>
        <v>12.098341141426843</v>
      </c>
      <c r="L112" s="55">
        <f t="shared" si="29"/>
        <v>82.938582604025328</v>
      </c>
      <c r="M112" s="55">
        <f t="shared" si="30"/>
        <v>12.455034621188583</v>
      </c>
      <c r="N112" s="55">
        <f t="shared" si="31"/>
        <v>84.105274406300225</v>
      </c>
      <c r="O112" s="55">
        <f t="shared" si="32"/>
        <v>12.811728100950321</v>
      </c>
      <c r="P112" s="55">
        <f t="shared" si="33"/>
        <v>85.271966208575122</v>
      </c>
      <c r="Q112" s="55">
        <f t="shared" si="34"/>
        <v>13.168421580712058</v>
      </c>
      <c r="R112" s="55">
        <f t="shared" si="35"/>
        <v>86.43865801085002</v>
      </c>
      <c r="S112" s="55">
        <f t="shared" si="36"/>
        <v>13.525115060473798</v>
      </c>
      <c r="V112" s="48"/>
    </row>
    <row r="113" spans="1:22" x14ac:dyDescent="0.15">
      <c r="A113" s="56">
        <v>108</v>
      </c>
      <c r="B113" s="55">
        <f t="shared" si="19"/>
        <v>76.913562844773111</v>
      </c>
      <c r="C113" s="55">
        <f t="shared" si="20"/>
        <v>11.279120294685578</v>
      </c>
      <c r="D113" s="55">
        <f t="shared" si="21"/>
        <v>78.073851794653194</v>
      </c>
      <c r="E113" s="55">
        <f t="shared" si="22"/>
        <v>11.656121027823014</v>
      </c>
      <c r="F113" s="55">
        <f t="shared" si="23"/>
        <v>79.234140744533278</v>
      </c>
      <c r="G113" s="55">
        <f t="shared" si="24"/>
        <v>12.033121760960448</v>
      </c>
      <c r="H113" s="55">
        <f t="shared" si="25"/>
        <v>80.394429694413361</v>
      </c>
      <c r="I113" s="55">
        <f t="shared" si="26"/>
        <v>12.410122494097884</v>
      </c>
      <c r="J113" s="55">
        <f t="shared" si="27"/>
        <v>81.554718644293473</v>
      </c>
      <c r="K113" s="55">
        <f t="shared" si="28"/>
        <v>12.787123227235321</v>
      </c>
      <c r="L113" s="55">
        <f t="shared" si="29"/>
        <v>82.715007594173557</v>
      </c>
      <c r="M113" s="55">
        <f t="shared" si="30"/>
        <v>13.164123960372757</v>
      </c>
      <c r="N113" s="55">
        <f t="shared" si="31"/>
        <v>83.87529654405364</v>
      </c>
      <c r="O113" s="55">
        <f t="shared" si="32"/>
        <v>13.541124693510193</v>
      </c>
      <c r="P113" s="55">
        <f t="shared" si="33"/>
        <v>85.035585493933723</v>
      </c>
      <c r="Q113" s="55">
        <f t="shared" si="34"/>
        <v>13.918125426647627</v>
      </c>
      <c r="R113" s="55">
        <f t="shared" si="35"/>
        <v>86.195874443813807</v>
      </c>
      <c r="S113" s="55">
        <f t="shared" si="36"/>
        <v>14.295126159785063</v>
      </c>
      <c r="V113" s="48"/>
    </row>
    <row r="114" spans="1:22" x14ac:dyDescent="0.15">
      <c r="A114" s="56">
        <v>109</v>
      </c>
      <c r="B114" s="55">
        <f t="shared" si="19"/>
        <v>76.711428009375069</v>
      </c>
      <c r="C114" s="55">
        <f t="shared" si="20"/>
        <v>11.883237637686209</v>
      </c>
      <c r="D114" s="55">
        <f t="shared" si="21"/>
        <v>77.864960671606241</v>
      </c>
      <c r="E114" s="55">
        <f t="shared" si="22"/>
        <v>12.28043078612394</v>
      </c>
      <c r="F114" s="55">
        <f t="shared" si="23"/>
        <v>79.018493333837398</v>
      </c>
      <c r="G114" s="55">
        <f t="shared" si="24"/>
        <v>12.677623934561669</v>
      </c>
      <c r="H114" s="55">
        <f t="shared" si="25"/>
        <v>80.172025996068555</v>
      </c>
      <c r="I114" s="55">
        <f t="shared" si="26"/>
        <v>13.074817082999401</v>
      </c>
      <c r="J114" s="55">
        <f t="shared" si="27"/>
        <v>81.325558658299741</v>
      </c>
      <c r="K114" s="55">
        <f t="shared" si="28"/>
        <v>13.472010231437133</v>
      </c>
      <c r="L114" s="55">
        <f t="shared" si="29"/>
        <v>82.479091320530898</v>
      </c>
      <c r="M114" s="55">
        <f t="shared" si="30"/>
        <v>13.869203379874865</v>
      </c>
      <c r="N114" s="55">
        <f t="shared" si="31"/>
        <v>83.63262398276207</v>
      </c>
      <c r="O114" s="55">
        <f t="shared" si="32"/>
        <v>14.266396528312594</v>
      </c>
      <c r="P114" s="55">
        <f t="shared" si="33"/>
        <v>84.786156644993241</v>
      </c>
      <c r="Q114" s="55">
        <f t="shared" si="34"/>
        <v>14.663589676750325</v>
      </c>
      <c r="R114" s="55">
        <f t="shared" si="35"/>
        <v>85.939689307224398</v>
      </c>
      <c r="S114" s="55">
        <f t="shared" si="36"/>
        <v>15.060782825188056</v>
      </c>
      <c r="V114" s="48"/>
    </row>
    <row r="115" spans="1:22" x14ac:dyDescent="0.15">
      <c r="A115" s="56">
        <v>110</v>
      </c>
      <c r="B115" s="55">
        <f t="shared" si="19"/>
        <v>76.498780658685661</v>
      </c>
      <c r="C115" s="55">
        <f t="shared" si="20"/>
        <v>12.483735231386907</v>
      </c>
      <c r="D115" s="55">
        <f t="shared" si="21"/>
        <v>77.645205656044467</v>
      </c>
      <c r="E115" s="55">
        <f t="shared" si="22"/>
        <v>12.900999806244224</v>
      </c>
      <c r="F115" s="55">
        <f t="shared" si="23"/>
        <v>78.791630653403274</v>
      </c>
      <c r="G115" s="55">
        <f t="shared" si="24"/>
        <v>13.318264381101539</v>
      </c>
      <c r="H115" s="55">
        <f t="shared" si="25"/>
        <v>79.938055650762081</v>
      </c>
      <c r="I115" s="55">
        <f t="shared" si="26"/>
        <v>13.735528955958854</v>
      </c>
      <c r="J115" s="55">
        <f t="shared" si="27"/>
        <v>81.084480648120888</v>
      </c>
      <c r="K115" s="55">
        <f t="shared" si="28"/>
        <v>14.152793530816172</v>
      </c>
      <c r="L115" s="55">
        <f t="shared" si="29"/>
        <v>82.230905645479709</v>
      </c>
      <c r="M115" s="55">
        <f t="shared" si="30"/>
        <v>14.570058105673487</v>
      </c>
      <c r="N115" s="55">
        <f t="shared" si="31"/>
        <v>83.377330642838501</v>
      </c>
      <c r="O115" s="55">
        <f t="shared" si="32"/>
        <v>14.987322680530804</v>
      </c>
      <c r="P115" s="55">
        <f t="shared" si="33"/>
        <v>84.523755640197322</v>
      </c>
      <c r="Q115" s="55">
        <f t="shared" si="34"/>
        <v>15.404587255388119</v>
      </c>
      <c r="R115" s="55">
        <f t="shared" si="35"/>
        <v>85.670180637556115</v>
      </c>
      <c r="S115" s="55">
        <f t="shared" si="36"/>
        <v>15.821851830245434</v>
      </c>
      <c r="V115" s="48"/>
    </row>
    <row r="116" spans="1:22" x14ac:dyDescent="0.15">
      <c r="A116" s="56">
        <v>111</v>
      </c>
      <c r="B116" s="55">
        <f t="shared" si="19"/>
        <v>76.27568556714786</v>
      </c>
      <c r="C116" s="55">
        <f t="shared" si="20"/>
        <v>13.080430158403459</v>
      </c>
      <c r="D116" s="55">
        <f t="shared" si="21"/>
        <v>77.414653687474441</v>
      </c>
      <c r="E116" s="55">
        <f t="shared" si="22"/>
        <v>13.517639056848726</v>
      </c>
      <c r="F116" s="55">
        <f t="shared" si="23"/>
        <v>78.553621807801036</v>
      </c>
      <c r="G116" s="55">
        <f t="shared" si="24"/>
        <v>13.954847955293992</v>
      </c>
      <c r="H116" s="55">
        <f t="shared" si="25"/>
        <v>79.692589928127632</v>
      </c>
      <c r="I116" s="55">
        <f t="shared" si="26"/>
        <v>14.392056853739257</v>
      </c>
      <c r="J116" s="55">
        <f t="shared" si="27"/>
        <v>80.831558048454212</v>
      </c>
      <c r="K116" s="55">
        <f t="shared" si="28"/>
        <v>14.829265752184526</v>
      </c>
      <c r="L116" s="55">
        <f t="shared" si="29"/>
        <v>81.970526168780793</v>
      </c>
      <c r="M116" s="55">
        <f t="shared" si="30"/>
        <v>15.266474650629792</v>
      </c>
      <c r="N116" s="55">
        <f t="shared" si="31"/>
        <v>83.109494289107374</v>
      </c>
      <c r="O116" s="55">
        <f t="shared" si="32"/>
        <v>15.703683549075057</v>
      </c>
      <c r="P116" s="55">
        <f t="shared" si="33"/>
        <v>84.248462409433969</v>
      </c>
      <c r="Q116" s="55">
        <f t="shared" si="34"/>
        <v>16.140892447520322</v>
      </c>
      <c r="R116" s="55">
        <f t="shared" si="35"/>
        <v>85.38743052976055</v>
      </c>
      <c r="S116" s="55">
        <f t="shared" si="36"/>
        <v>16.578101345965589</v>
      </c>
      <c r="V116" s="48"/>
    </row>
    <row r="117" spans="1:22" x14ac:dyDescent="0.15">
      <c r="A117" s="56">
        <v>112</v>
      </c>
      <c r="B117" s="55">
        <f t="shared" si="19"/>
        <v>76.042210691687742</v>
      </c>
      <c r="C117" s="55">
        <f t="shared" si="20"/>
        <v>13.67314065968079</v>
      </c>
      <c r="D117" s="55">
        <f t="shared" si="21"/>
        <v>77.173374994259234</v>
      </c>
      <c r="E117" s="55">
        <f t="shared" si="22"/>
        <v>14.130160703648203</v>
      </c>
      <c r="F117" s="55">
        <f t="shared" si="23"/>
        <v>78.304539296830711</v>
      </c>
      <c r="G117" s="55">
        <f t="shared" si="24"/>
        <v>14.587180747615616</v>
      </c>
      <c r="H117" s="55">
        <f t="shared" si="25"/>
        <v>79.435703599402189</v>
      </c>
      <c r="I117" s="55">
        <f t="shared" si="26"/>
        <v>15.044200791583027</v>
      </c>
      <c r="J117" s="55">
        <f t="shared" si="27"/>
        <v>80.566867901973666</v>
      </c>
      <c r="K117" s="55">
        <f t="shared" si="28"/>
        <v>15.501220835550443</v>
      </c>
      <c r="L117" s="55">
        <f t="shared" si="29"/>
        <v>81.698032204545143</v>
      </c>
      <c r="M117" s="55">
        <f t="shared" si="30"/>
        <v>15.958240879517854</v>
      </c>
      <c r="N117" s="55">
        <f t="shared" si="31"/>
        <v>82.82919650711662</v>
      </c>
      <c r="O117" s="55">
        <f t="shared" si="32"/>
        <v>16.415260923485267</v>
      </c>
      <c r="P117" s="55">
        <f t="shared" si="33"/>
        <v>83.960360809688098</v>
      </c>
      <c r="Q117" s="55">
        <f t="shared" si="34"/>
        <v>16.872280967452678</v>
      </c>
      <c r="R117" s="55">
        <f t="shared" si="35"/>
        <v>85.091525112259589</v>
      </c>
      <c r="S117" s="55">
        <f t="shared" si="36"/>
        <v>17.329301011420092</v>
      </c>
      <c r="V117" s="48"/>
    </row>
    <row r="118" spans="1:22" x14ac:dyDescent="0.15">
      <c r="A118" s="56">
        <v>113</v>
      </c>
      <c r="B118" s="55">
        <f t="shared" si="19"/>
        <v>75.798427151014067</v>
      </c>
      <c r="C118" s="55">
        <f t="shared" si="20"/>
        <v>14.261686189858487</v>
      </c>
      <c r="D118" s="55">
        <f t="shared" si="21"/>
        <v>76.921443072226054</v>
      </c>
      <c r="E118" s="55">
        <f t="shared" si="22"/>
        <v>14.7383781666154</v>
      </c>
      <c r="F118" s="55">
        <f t="shared" si="23"/>
        <v>78.044458993438028</v>
      </c>
      <c r="G118" s="55">
        <f t="shared" si="24"/>
        <v>15.215070143372314</v>
      </c>
      <c r="H118" s="55">
        <f t="shared" si="25"/>
        <v>79.167474914650001</v>
      </c>
      <c r="I118" s="55">
        <f t="shared" si="26"/>
        <v>15.691762120129226</v>
      </c>
      <c r="J118" s="55">
        <f t="shared" si="27"/>
        <v>80.290490835861988</v>
      </c>
      <c r="K118" s="55">
        <f t="shared" si="28"/>
        <v>16.168454096886144</v>
      </c>
      <c r="L118" s="55">
        <f t="shared" si="29"/>
        <v>81.413506757073961</v>
      </c>
      <c r="M118" s="55">
        <f t="shared" si="30"/>
        <v>16.645146073643055</v>
      </c>
      <c r="N118" s="55">
        <f t="shared" si="31"/>
        <v>82.536522678285934</v>
      </c>
      <c r="O118" s="55">
        <f t="shared" si="32"/>
        <v>17.121838050399969</v>
      </c>
      <c r="P118" s="55">
        <f t="shared" si="33"/>
        <v>83.659538599497921</v>
      </c>
      <c r="Q118" s="55">
        <f t="shared" si="34"/>
        <v>17.598530027156883</v>
      </c>
      <c r="R118" s="55">
        <f t="shared" si="35"/>
        <v>84.782554520709894</v>
      </c>
      <c r="S118" s="55">
        <f t="shared" si="36"/>
        <v>18.075222003913797</v>
      </c>
      <c r="V118" s="48"/>
    </row>
    <row r="119" spans="1:22" x14ac:dyDescent="0.15">
      <c r="A119" s="56">
        <v>114</v>
      </c>
      <c r="B119" s="55">
        <f t="shared" si="19"/>
        <v>75.544409203954942</v>
      </c>
      <c r="C119" s="55">
        <f t="shared" si="20"/>
        <v>14.845887472266703</v>
      </c>
      <c r="D119" s="55">
        <f t="shared" si="21"/>
        <v>76.658934662278909</v>
      </c>
      <c r="E119" s="55">
        <f t="shared" si="22"/>
        <v>15.342106176819179</v>
      </c>
      <c r="F119" s="55">
        <f t="shared" si="23"/>
        <v>77.773460120602891</v>
      </c>
      <c r="G119" s="55">
        <f t="shared" si="24"/>
        <v>15.838324881371655</v>
      </c>
      <c r="H119" s="55">
        <f t="shared" si="25"/>
        <v>78.887985578926845</v>
      </c>
      <c r="I119" s="55">
        <f t="shared" si="26"/>
        <v>16.334543585924131</v>
      </c>
      <c r="J119" s="55">
        <f t="shared" si="27"/>
        <v>80.002511037250827</v>
      </c>
      <c r="K119" s="55">
        <f t="shared" si="28"/>
        <v>16.83076229047661</v>
      </c>
      <c r="L119" s="55">
        <f t="shared" si="29"/>
        <v>81.117036495574808</v>
      </c>
      <c r="M119" s="55">
        <f t="shared" si="30"/>
        <v>17.326980995029086</v>
      </c>
      <c r="N119" s="55">
        <f t="shared" si="31"/>
        <v>82.231561953898776</v>
      </c>
      <c r="O119" s="55">
        <f t="shared" si="32"/>
        <v>17.823199699581561</v>
      </c>
      <c r="P119" s="55">
        <f t="shared" si="33"/>
        <v>83.346087412222744</v>
      </c>
      <c r="Q119" s="55">
        <f t="shared" si="34"/>
        <v>18.319418404134037</v>
      </c>
      <c r="R119" s="55">
        <f t="shared" si="35"/>
        <v>84.460612870546726</v>
      </c>
      <c r="S119" s="55">
        <f t="shared" si="36"/>
        <v>18.815637108686513</v>
      </c>
      <c r="V119" s="48"/>
    </row>
    <row r="120" spans="1:22" x14ac:dyDescent="0.15">
      <c r="A120" s="56">
        <v>115</v>
      </c>
      <c r="B120" s="55">
        <f t="shared" si="19"/>
        <v>75.280234226837734</v>
      </c>
      <c r="C120" s="55">
        <f t="shared" si="20"/>
        <v>15.425566553535525</v>
      </c>
      <c r="D120" s="55">
        <f t="shared" si="21"/>
        <v>76.385929727022443</v>
      </c>
      <c r="E120" s="55">
        <f t="shared" si="22"/>
        <v>15.941160832859179</v>
      </c>
      <c r="F120" s="55">
        <f t="shared" si="23"/>
        <v>77.491625227207152</v>
      </c>
      <c r="G120" s="55">
        <f t="shared" si="24"/>
        <v>16.456755112182829</v>
      </c>
      <c r="H120" s="55">
        <f t="shared" si="25"/>
        <v>78.59732072739186</v>
      </c>
      <c r="I120" s="55">
        <f t="shared" si="26"/>
        <v>16.972349391506484</v>
      </c>
      <c r="J120" s="55">
        <f t="shared" si="27"/>
        <v>79.703016227576583</v>
      </c>
      <c r="K120" s="55">
        <f t="shared" si="28"/>
        <v>17.487943670830138</v>
      </c>
      <c r="L120" s="55">
        <f t="shared" si="29"/>
        <v>80.808711727761306</v>
      </c>
      <c r="M120" s="55">
        <f t="shared" si="30"/>
        <v>18.003537950153792</v>
      </c>
      <c r="N120" s="55">
        <f t="shared" si="31"/>
        <v>81.914407227946015</v>
      </c>
      <c r="O120" s="55">
        <f t="shared" si="32"/>
        <v>18.519132229477446</v>
      </c>
      <c r="P120" s="55">
        <f t="shared" si="33"/>
        <v>83.020102728130723</v>
      </c>
      <c r="Q120" s="55">
        <f t="shared" si="34"/>
        <v>19.034726508801096</v>
      </c>
      <c r="R120" s="55">
        <f t="shared" si="35"/>
        <v>84.125798228315432</v>
      </c>
      <c r="S120" s="55">
        <f t="shared" si="36"/>
        <v>19.55032078812475</v>
      </c>
      <c r="V120" s="48"/>
    </row>
    <row r="121" spans="1:22" x14ac:dyDescent="0.15">
      <c r="A121" s="56">
        <v>116</v>
      </c>
      <c r="B121" s="55">
        <f t="shared" si="19"/>
        <v>75.005982689919591</v>
      </c>
      <c r="C121" s="55">
        <f t="shared" si="20"/>
        <v>16.000546857801329</v>
      </c>
      <c r="D121" s="55">
        <f t="shared" si="21"/>
        <v>76.102511426404575</v>
      </c>
      <c r="E121" s="55">
        <f t="shared" si="22"/>
        <v>16.535359656884005</v>
      </c>
      <c r="F121" s="55">
        <f t="shared" si="23"/>
        <v>77.19904016288956</v>
      </c>
      <c r="G121" s="55">
        <f t="shared" si="24"/>
        <v>17.070172455966677</v>
      </c>
      <c r="H121" s="55">
        <f t="shared" si="25"/>
        <v>78.295568899374544</v>
      </c>
      <c r="I121" s="55">
        <f t="shared" si="26"/>
        <v>17.60498525504935</v>
      </c>
      <c r="J121" s="55">
        <f t="shared" si="27"/>
        <v>79.392097635859528</v>
      </c>
      <c r="K121" s="55">
        <f t="shared" si="28"/>
        <v>18.139798054132029</v>
      </c>
      <c r="L121" s="55">
        <f t="shared" si="29"/>
        <v>80.488626372344513</v>
      </c>
      <c r="M121" s="55">
        <f t="shared" si="30"/>
        <v>18.674610853214702</v>
      </c>
      <c r="N121" s="55">
        <f t="shared" si="31"/>
        <v>81.585155108829497</v>
      </c>
      <c r="O121" s="55">
        <f t="shared" si="32"/>
        <v>19.209423652297378</v>
      </c>
      <c r="P121" s="55">
        <f t="shared" si="33"/>
        <v>82.681683845314481</v>
      </c>
      <c r="Q121" s="55">
        <f t="shared" si="34"/>
        <v>19.744236451380051</v>
      </c>
      <c r="R121" s="55">
        <f t="shared" si="35"/>
        <v>83.778212581799465</v>
      </c>
      <c r="S121" s="55">
        <f t="shared" si="36"/>
        <v>20.279049250462727</v>
      </c>
      <c r="V121" s="48"/>
    </row>
    <row r="122" spans="1:22" x14ac:dyDescent="0.15">
      <c r="A122" s="56">
        <v>117</v>
      </c>
      <c r="B122" s="55">
        <f t="shared" si="19"/>
        <v>74.72173813287543</v>
      </c>
      <c r="C122" s="55">
        <f t="shared" si="20"/>
        <v>16.570653240493456</v>
      </c>
      <c r="D122" s="55">
        <f t="shared" si="21"/>
        <v>75.808766092385241</v>
      </c>
      <c r="E122" s="55">
        <f t="shared" si="22"/>
        <v>17.124521650175701</v>
      </c>
      <c r="F122" s="55">
        <f t="shared" si="23"/>
        <v>76.895794051895052</v>
      </c>
      <c r="G122" s="55">
        <f t="shared" si="24"/>
        <v>17.67839005985795</v>
      </c>
      <c r="H122" s="55">
        <f t="shared" si="25"/>
        <v>77.982822011404863</v>
      </c>
      <c r="I122" s="55">
        <f t="shared" si="26"/>
        <v>18.232258469540195</v>
      </c>
      <c r="J122" s="55">
        <f t="shared" si="27"/>
        <v>79.069849970914674</v>
      </c>
      <c r="K122" s="55">
        <f t="shared" si="28"/>
        <v>18.786126879222447</v>
      </c>
      <c r="L122" s="55">
        <f t="shared" si="29"/>
        <v>80.156877930424486</v>
      </c>
      <c r="M122" s="55">
        <f t="shared" si="30"/>
        <v>19.339995288904692</v>
      </c>
      <c r="N122" s="55">
        <f t="shared" si="31"/>
        <v>81.243905889934283</v>
      </c>
      <c r="O122" s="55">
        <f t="shared" si="32"/>
        <v>19.893863698586937</v>
      </c>
      <c r="P122" s="55">
        <f t="shared" si="33"/>
        <v>82.330933849444094</v>
      </c>
      <c r="Q122" s="55">
        <f t="shared" si="34"/>
        <v>20.447732108269186</v>
      </c>
      <c r="R122" s="55">
        <f t="shared" si="35"/>
        <v>83.417961808953891</v>
      </c>
      <c r="S122" s="55">
        <f t="shared" si="36"/>
        <v>21.001600517951431</v>
      </c>
      <c r="V122" s="48"/>
    </row>
    <row r="123" spans="1:22" x14ac:dyDescent="0.15">
      <c r="A123" s="56">
        <v>118</v>
      </c>
      <c r="B123" s="55">
        <f t="shared" si="19"/>
        <v>74.427587139350834</v>
      </c>
      <c r="C123" s="55">
        <f t="shared" si="20"/>
        <v>17.135712041685004</v>
      </c>
      <c r="D123" s="55">
        <f t="shared" si="21"/>
        <v>75.504783202638734</v>
      </c>
      <c r="E123" s="55">
        <f t="shared" si="22"/>
        <v>17.70846734828379</v>
      </c>
      <c r="F123" s="55">
        <f t="shared" si="23"/>
        <v>76.58197926592662</v>
      </c>
      <c r="G123" s="55">
        <f t="shared" si="24"/>
        <v>18.281222654882576</v>
      </c>
      <c r="H123" s="55">
        <f t="shared" si="25"/>
        <v>77.65917532921452</v>
      </c>
      <c r="I123" s="55">
        <f t="shared" si="26"/>
        <v>18.853977961481363</v>
      </c>
      <c r="J123" s="55">
        <f t="shared" si="27"/>
        <v>78.736371392502406</v>
      </c>
      <c r="K123" s="55">
        <f t="shared" si="28"/>
        <v>19.426733268080152</v>
      </c>
      <c r="L123" s="55">
        <f t="shared" si="29"/>
        <v>79.813567455790292</v>
      </c>
      <c r="M123" s="55">
        <f t="shared" si="30"/>
        <v>19.999488574678939</v>
      </c>
      <c r="N123" s="55">
        <f t="shared" si="31"/>
        <v>80.890763519078192</v>
      </c>
      <c r="O123" s="55">
        <f t="shared" si="32"/>
        <v>20.572243881277725</v>
      </c>
      <c r="P123" s="55">
        <f t="shared" si="33"/>
        <v>81.967959582366078</v>
      </c>
      <c r="Q123" s="55">
        <f t="shared" si="34"/>
        <v>21.144999187876508</v>
      </c>
      <c r="R123" s="55">
        <f t="shared" si="35"/>
        <v>83.045155645653978</v>
      </c>
      <c r="S123" s="55">
        <f t="shared" si="36"/>
        <v>21.717754494475294</v>
      </c>
      <c r="V123" s="48"/>
    </row>
    <row r="124" spans="1:22" x14ac:dyDescent="0.15">
      <c r="A124" s="56">
        <v>119</v>
      </c>
      <c r="B124" s="55">
        <f t="shared" si="19"/>
        <v>74.123619310587955</v>
      </c>
      <c r="C124" s="55">
        <f t="shared" si="20"/>
        <v>17.695551138991302</v>
      </c>
      <c r="D124" s="55">
        <f t="shared" si="21"/>
        <v>75.190655353298013</v>
      </c>
      <c r="E124" s="55">
        <f t="shared" si="22"/>
        <v>18.287018875691832</v>
      </c>
      <c r="F124" s="55">
        <f t="shared" si="23"/>
        <v>76.257691396008084</v>
      </c>
      <c r="G124" s="55">
        <f t="shared" si="24"/>
        <v>18.878486612392361</v>
      </c>
      <c r="H124" s="55">
        <f t="shared" si="25"/>
        <v>77.324727438718128</v>
      </c>
      <c r="I124" s="55">
        <f t="shared" si="26"/>
        <v>19.469954349092891</v>
      </c>
      <c r="J124" s="55">
        <f t="shared" si="27"/>
        <v>78.3917634814282</v>
      </c>
      <c r="K124" s="55">
        <f t="shared" si="28"/>
        <v>20.061422085793428</v>
      </c>
      <c r="L124" s="55">
        <f t="shared" si="29"/>
        <v>79.458799524138271</v>
      </c>
      <c r="M124" s="55">
        <f t="shared" si="30"/>
        <v>20.652889822493957</v>
      </c>
      <c r="N124" s="55">
        <f t="shared" si="31"/>
        <v>80.525835566848329</v>
      </c>
      <c r="O124" s="55">
        <f t="shared" si="32"/>
        <v>21.244357559194487</v>
      </c>
      <c r="P124" s="55">
        <f t="shared" si="33"/>
        <v>81.592871609558387</v>
      </c>
      <c r="Q124" s="55">
        <f t="shared" si="34"/>
        <v>21.835825295895017</v>
      </c>
      <c r="R124" s="55">
        <f t="shared" si="35"/>
        <v>82.659907652268458</v>
      </c>
      <c r="S124" s="55">
        <f t="shared" si="36"/>
        <v>22.42729303259555</v>
      </c>
      <c r="V124" s="48"/>
    </row>
    <row r="125" spans="1:22" x14ac:dyDescent="0.15">
      <c r="A125" s="56">
        <v>120</v>
      </c>
      <c r="B125" s="55">
        <f t="shared" si="19"/>
        <v>73.809927238132019</v>
      </c>
      <c r="C125" s="55">
        <f t="shared" si="20"/>
        <v>18.249999999999993</v>
      </c>
      <c r="D125" s="55">
        <f t="shared" si="21"/>
        <v>74.866478230749038</v>
      </c>
      <c r="E125" s="55">
        <f t="shared" si="22"/>
        <v>18.859999999999992</v>
      </c>
      <c r="F125" s="55">
        <f t="shared" si="23"/>
        <v>75.923029223366044</v>
      </c>
      <c r="G125" s="55">
        <f t="shared" si="24"/>
        <v>19.469999999999992</v>
      </c>
      <c r="H125" s="55">
        <f t="shared" si="25"/>
        <v>76.979580215983049</v>
      </c>
      <c r="I125" s="55">
        <f t="shared" si="26"/>
        <v>20.079999999999988</v>
      </c>
      <c r="J125" s="55">
        <f t="shared" si="27"/>
        <v>78.036131208600082</v>
      </c>
      <c r="K125" s="55">
        <f t="shared" si="28"/>
        <v>20.689999999999991</v>
      </c>
      <c r="L125" s="55">
        <f t="shared" si="29"/>
        <v>79.092682201217087</v>
      </c>
      <c r="M125" s="55">
        <f t="shared" si="30"/>
        <v>21.29999999999999</v>
      </c>
      <c r="N125" s="55">
        <f t="shared" si="31"/>
        <v>80.149233193834107</v>
      </c>
      <c r="O125" s="55">
        <f t="shared" si="32"/>
        <v>21.909999999999989</v>
      </c>
      <c r="P125" s="55">
        <f t="shared" si="33"/>
        <v>81.205784186451126</v>
      </c>
      <c r="Q125" s="55">
        <f t="shared" si="34"/>
        <v>22.519999999999989</v>
      </c>
      <c r="R125" s="55">
        <f t="shared" si="35"/>
        <v>82.262335179068145</v>
      </c>
      <c r="S125" s="55">
        <f t="shared" si="36"/>
        <v>23.129999999999988</v>
      </c>
      <c r="V125" s="48"/>
    </row>
    <row r="126" spans="1:22" x14ac:dyDescent="0.15">
      <c r="A126" s="56">
        <v>121</v>
      </c>
      <c r="B126" s="55">
        <f t="shared" si="19"/>
        <v>73.486606475627099</v>
      </c>
      <c r="C126" s="55">
        <f t="shared" si="20"/>
        <v>18.798889734216981</v>
      </c>
      <c r="D126" s="55">
        <f t="shared" si="21"/>
        <v>74.532350582483673</v>
      </c>
      <c r="E126" s="55">
        <f t="shared" si="22"/>
        <v>19.427236185607246</v>
      </c>
      <c r="F126" s="55">
        <f t="shared" si="23"/>
        <v>75.578094689340247</v>
      </c>
      <c r="G126" s="55">
        <f t="shared" si="24"/>
        <v>20.055582636997514</v>
      </c>
      <c r="H126" s="55">
        <f t="shared" si="25"/>
        <v>76.623838796196821</v>
      </c>
      <c r="I126" s="55">
        <f t="shared" si="26"/>
        <v>20.683929088387778</v>
      </c>
      <c r="J126" s="55">
        <f t="shared" si="27"/>
        <v>77.66958290305341</v>
      </c>
      <c r="K126" s="55">
        <f t="shared" si="28"/>
        <v>21.312275539778046</v>
      </c>
      <c r="L126" s="55">
        <f t="shared" si="29"/>
        <v>78.715327009909998</v>
      </c>
      <c r="M126" s="55">
        <f t="shared" si="30"/>
        <v>21.940621991168314</v>
      </c>
      <c r="N126" s="55">
        <f t="shared" si="31"/>
        <v>79.761071116766573</v>
      </c>
      <c r="O126" s="55">
        <f t="shared" si="32"/>
        <v>22.568968442558578</v>
      </c>
      <c r="P126" s="55">
        <f t="shared" si="33"/>
        <v>80.806815223623147</v>
      </c>
      <c r="Q126" s="55">
        <f t="shared" si="34"/>
        <v>23.197314893948842</v>
      </c>
      <c r="R126" s="55">
        <f t="shared" si="35"/>
        <v>81.852559330479721</v>
      </c>
      <c r="S126" s="55">
        <f t="shared" si="36"/>
        <v>23.82566134533911</v>
      </c>
      <c r="V126" s="48"/>
    </row>
    <row r="127" spans="1:22" x14ac:dyDescent="0.15">
      <c r="A127" s="56">
        <v>122</v>
      </c>
      <c r="B127" s="55">
        <f t="shared" si="19"/>
        <v>73.153755509709555</v>
      </c>
      <c r="C127" s="55">
        <f t="shared" si="20"/>
        <v>19.342053144511976</v>
      </c>
      <c r="D127" s="55">
        <f t="shared" si="21"/>
        <v>74.188374187020401</v>
      </c>
      <c r="E127" s="55">
        <f t="shared" si="22"/>
        <v>19.988554646876484</v>
      </c>
      <c r="F127" s="55">
        <f t="shared" si="23"/>
        <v>75.222992864331232</v>
      </c>
      <c r="G127" s="55">
        <f t="shared" si="24"/>
        <v>20.635056149240992</v>
      </c>
      <c r="H127" s="55">
        <f t="shared" si="25"/>
        <v>76.257611541642063</v>
      </c>
      <c r="I127" s="55">
        <f t="shared" si="26"/>
        <v>21.281557651605503</v>
      </c>
      <c r="J127" s="55">
        <f t="shared" si="27"/>
        <v>77.292230218952909</v>
      </c>
      <c r="K127" s="55">
        <f t="shared" si="28"/>
        <v>21.928059153970015</v>
      </c>
      <c r="L127" s="55">
        <f t="shared" si="29"/>
        <v>78.326848896263755</v>
      </c>
      <c r="M127" s="55">
        <f t="shared" si="30"/>
        <v>22.574560656334526</v>
      </c>
      <c r="N127" s="55">
        <f t="shared" si="31"/>
        <v>79.3614675735746</v>
      </c>
      <c r="O127" s="55">
        <f t="shared" si="32"/>
        <v>23.221062158699034</v>
      </c>
      <c r="P127" s="55">
        <f t="shared" si="33"/>
        <v>80.396086250885432</v>
      </c>
      <c r="Q127" s="55">
        <f t="shared" si="34"/>
        <v>23.867563661063542</v>
      </c>
      <c r="R127" s="55">
        <f t="shared" si="35"/>
        <v>81.430704928196263</v>
      </c>
      <c r="S127" s="55">
        <f t="shared" si="36"/>
        <v>24.514065163428054</v>
      </c>
      <c r="V127" s="48"/>
    </row>
    <row r="128" spans="1:22" x14ac:dyDescent="0.15">
      <c r="A128" s="56">
        <v>123</v>
      </c>
      <c r="B128" s="55">
        <f t="shared" si="19"/>
        <v>72.811475730007984</v>
      </c>
      <c r="C128" s="55">
        <f t="shared" si="20"/>
        <v>19.879324778048488</v>
      </c>
      <c r="D128" s="55">
        <f t="shared" si="21"/>
        <v>73.834653822901402</v>
      </c>
      <c r="E128" s="55">
        <f t="shared" si="22"/>
        <v>20.543784400766821</v>
      </c>
      <c r="F128" s="55">
        <f t="shared" si="23"/>
        <v>74.857831915794804</v>
      </c>
      <c r="G128" s="55">
        <f t="shared" si="24"/>
        <v>21.208244023485154</v>
      </c>
      <c r="H128" s="55">
        <f t="shared" si="25"/>
        <v>75.881010008688236</v>
      </c>
      <c r="I128" s="55">
        <f t="shared" si="26"/>
        <v>21.872703646203487</v>
      </c>
      <c r="J128" s="55">
        <f t="shared" si="27"/>
        <v>76.904188101581653</v>
      </c>
      <c r="K128" s="55">
        <f t="shared" si="28"/>
        <v>22.537163268921823</v>
      </c>
      <c r="L128" s="55">
        <f t="shared" si="29"/>
        <v>77.92736619447507</v>
      </c>
      <c r="M128" s="55">
        <f t="shared" si="30"/>
        <v>23.201622891640156</v>
      </c>
      <c r="N128" s="55">
        <f t="shared" si="31"/>
        <v>78.950544287368487</v>
      </c>
      <c r="O128" s="55">
        <f t="shared" si="32"/>
        <v>23.866082514358489</v>
      </c>
      <c r="P128" s="55">
        <f t="shared" si="33"/>
        <v>79.973722380261904</v>
      </c>
      <c r="Q128" s="55">
        <f t="shared" si="34"/>
        <v>24.530542137076818</v>
      </c>
      <c r="R128" s="55">
        <f t="shared" si="35"/>
        <v>80.996900473155321</v>
      </c>
      <c r="S128" s="55">
        <f t="shared" si="36"/>
        <v>25.195001759795151</v>
      </c>
      <c r="V128" s="48"/>
    </row>
    <row r="129" spans="1:22" x14ac:dyDescent="0.15">
      <c r="A129" s="56">
        <v>124</v>
      </c>
      <c r="B129" s="55">
        <f t="shared" si="19"/>
        <v>72.459871398259025</v>
      </c>
      <c r="C129" s="55">
        <f t="shared" si="20"/>
        <v>20.410540976682253</v>
      </c>
      <c r="D129" s="55">
        <f t="shared" si="21"/>
        <v>73.471297236776181</v>
      </c>
      <c r="E129" s="55">
        <f t="shared" si="22"/>
        <v>21.092756318916564</v>
      </c>
      <c r="F129" s="55">
        <f t="shared" si="23"/>
        <v>74.482723075293336</v>
      </c>
      <c r="G129" s="55">
        <f t="shared" si="24"/>
        <v>21.774971661150875</v>
      </c>
      <c r="H129" s="55">
        <f t="shared" si="25"/>
        <v>75.494148913810477</v>
      </c>
      <c r="I129" s="55">
        <f t="shared" si="26"/>
        <v>22.457187003385187</v>
      </c>
      <c r="J129" s="55">
        <f t="shared" si="27"/>
        <v>76.505574752327632</v>
      </c>
      <c r="K129" s="55">
        <f t="shared" si="28"/>
        <v>23.139402345619498</v>
      </c>
      <c r="L129" s="55">
        <f t="shared" si="29"/>
        <v>77.517000590844788</v>
      </c>
      <c r="M129" s="55">
        <f t="shared" si="30"/>
        <v>23.821617687853809</v>
      </c>
      <c r="N129" s="55">
        <f t="shared" si="31"/>
        <v>78.528426429361929</v>
      </c>
      <c r="O129" s="55">
        <f t="shared" si="32"/>
        <v>24.503833030088121</v>
      </c>
      <c r="P129" s="55">
        <f t="shared" si="33"/>
        <v>79.539852267879084</v>
      </c>
      <c r="Q129" s="55">
        <f t="shared" si="34"/>
        <v>25.186048372322428</v>
      </c>
      <c r="R129" s="55">
        <f t="shared" si="35"/>
        <v>80.551278106396239</v>
      </c>
      <c r="S129" s="55">
        <f t="shared" si="36"/>
        <v>25.86826371455674</v>
      </c>
      <c r="V129" s="48"/>
    </row>
    <row r="130" spans="1:22" x14ac:dyDescent="0.15">
      <c r="A130" s="56">
        <v>125</v>
      </c>
      <c r="B130" s="55">
        <f t="shared" si="19"/>
        <v>72.099049616548214</v>
      </c>
      <c r="C130" s="55">
        <f t="shared" si="20"/>
        <v>20.935539926813174</v>
      </c>
      <c r="D130" s="55">
        <f t="shared" si="21"/>
        <v>73.098415110580788</v>
      </c>
      <c r="E130" s="55">
        <f t="shared" si="22"/>
        <v>21.635303179161447</v>
      </c>
      <c r="F130" s="55">
        <f t="shared" si="23"/>
        <v>74.097780604613348</v>
      </c>
      <c r="G130" s="55">
        <f t="shared" si="24"/>
        <v>22.335066431509723</v>
      </c>
      <c r="H130" s="55">
        <f t="shared" si="25"/>
        <v>75.097146098645922</v>
      </c>
      <c r="I130" s="55">
        <f t="shared" si="26"/>
        <v>23.034829683858</v>
      </c>
      <c r="J130" s="55">
        <f t="shared" si="27"/>
        <v>76.096511592678496</v>
      </c>
      <c r="K130" s="55">
        <f t="shared" si="28"/>
        <v>23.734592936206276</v>
      </c>
      <c r="L130" s="55">
        <f t="shared" si="29"/>
        <v>77.095877086711056</v>
      </c>
      <c r="M130" s="55">
        <f t="shared" si="30"/>
        <v>24.434356188554553</v>
      </c>
      <c r="N130" s="55">
        <f t="shared" si="31"/>
        <v>78.09524258074363</v>
      </c>
      <c r="O130" s="55">
        <f t="shared" si="32"/>
        <v>25.134119440902829</v>
      </c>
      <c r="P130" s="55">
        <f t="shared" si="33"/>
        <v>79.094608074776204</v>
      </c>
      <c r="Q130" s="55">
        <f t="shared" si="34"/>
        <v>25.833882693251102</v>
      </c>
      <c r="R130" s="55">
        <f t="shared" si="35"/>
        <v>80.093973568808764</v>
      </c>
      <c r="S130" s="55">
        <f t="shared" si="36"/>
        <v>26.533645945599378</v>
      </c>
      <c r="V130" s="48"/>
    </row>
    <row r="131" spans="1:22" x14ac:dyDescent="0.15">
      <c r="A131" s="56">
        <v>126</v>
      </c>
      <c r="B131" s="55">
        <f t="shared" si="19"/>
        <v>71.729120294685586</v>
      </c>
      <c r="C131" s="55">
        <f t="shared" si="20"/>
        <v>21.454161708675265</v>
      </c>
      <c r="D131" s="55">
        <f t="shared" si="21"/>
        <v>72.716121027823021</v>
      </c>
      <c r="E131" s="55">
        <f t="shared" si="22"/>
        <v>22.171259716472083</v>
      </c>
      <c r="F131" s="55">
        <f t="shared" si="23"/>
        <v>73.703121760960457</v>
      </c>
      <c r="G131" s="55">
        <f t="shared" si="24"/>
        <v>22.8883577242689</v>
      </c>
      <c r="H131" s="55">
        <f t="shared" si="25"/>
        <v>74.690122494097892</v>
      </c>
      <c r="I131" s="55">
        <f t="shared" si="26"/>
        <v>23.605455732065714</v>
      </c>
      <c r="J131" s="55">
        <f t="shared" si="27"/>
        <v>75.677123227235327</v>
      </c>
      <c r="K131" s="55">
        <f t="shared" si="28"/>
        <v>24.322553739862535</v>
      </c>
      <c r="L131" s="55">
        <f t="shared" si="29"/>
        <v>76.664123960372763</v>
      </c>
      <c r="M131" s="55">
        <f t="shared" si="30"/>
        <v>25.039651747659352</v>
      </c>
      <c r="N131" s="55">
        <f t="shared" si="31"/>
        <v>77.651124693510198</v>
      </c>
      <c r="O131" s="55">
        <f t="shared" si="32"/>
        <v>25.75674975545617</v>
      </c>
      <c r="P131" s="55">
        <f t="shared" si="33"/>
        <v>78.638125426647633</v>
      </c>
      <c r="Q131" s="55">
        <f t="shared" si="34"/>
        <v>26.473847763252984</v>
      </c>
      <c r="R131" s="55">
        <f t="shared" si="35"/>
        <v>79.625126159785069</v>
      </c>
      <c r="S131" s="55">
        <f t="shared" si="36"/>
        <v>27.190945771049801</v>
      </c>
      <c r="V131" s="48"/>
    </row>
    <row r="132" spans="1:22" x14ac:dyDescent="0.15">
      <c r="A132" s="56">
        <v>127</v>
      </c>
      <c r="B132" s="55">
        <f t="shared" si="19"/>
        <v>71.350196116726181</v>
      </c>
      <c r="C132" s="55">
        <f t="shared" si="20"/>
        <v>21.966248345049767</v>
      </c>
      <c r="D132" s="55">
        <f t="shared" si="21"/>
        <v>72.324531438983882</v>
      </c>
      <c r="E132" s="55">
        <f t="shared" si="22"/>
        <v>22.700462673295263</v>
      </c>
      <c r="F132" s="55">
        <f t="shared" si="23"/>
        <v>73.298866761241584</v>
      </c>
      <c r="G132" s="55">
        <f t="shared" si="24"/>
        <v>23.434677001540763</v>
      </c>
      <c r="H132" s="55">
        <f t="shared" si="25"/>
        <v>74.273202083499285</v>
      </c>
      <c r="I132" s="55">
        <f t="shared" si="26"/>
        <v>24.168891329786259</v>
      </c>
      <c r="J132" s="55">
        <f t="shared" si="27"/>
        <v>75.247537405756987</v>
      </c>
      <c r="K132" s="55">
        <f t="shared" si="28"/>
        <v>24.903105658031762</v>
      </c>
      <c r="L132" s="55">
        <f t="shared" si="29"/>
        <v>76.221872728014674</v>
      </c>
      <c r="M132" s="55">
        <f t="shared" si="30"/>
        <v>25.637319986277262</v>
      </c>
      <c r="N132" s="55">
        <f t="shared" si="31"/>
        <v>77.196208050272361</v>
      </c>
      <c r="O132" s="55">
        <f t="shared" si="32"/>
        <v>26.371534314522759</v>
      </c>
      <c r="P132" s="55">
        <f t="shared" si="33"/>
        <v>78.170543372530062</v>
      </c>
      <c r="Q132" s="55">
        <f t="shared" si="34"/>
        <v>27.105748642768258</v>
      </c>
      <c r="R132" s="55">
        <f t="shared" si="35"/>
        <v>79.144878694787764</v>
      </c>
      <c r="S132" s="55">
        <f t="shared" si="36"/>
        <v>27.839962971013758</v>
      </c>
      <c r="V132" s="48"/>
    </row>
    <row r="133" spans="1:22" x14ac:dyDescent="0.15">
      <c r="A133" s="56">
        <v>128</v>
      </c>
      <c r="B133" s="55">
        <f t="shared" ref="B133:B196" si="37">84.4/2+B$2*SIN($A133*PI()/180)-84.4*ROUNDDOWN($A133/181,0)</f>
        <v>70.962392506645358</v>
      </c>
      <c r="C133" s="55">
        <f t="shared" ref="C133:C196" si="38">-B$2*COS($A133*PI()/180)</f>
        <v>22.471643849386528</v>
      </c>
      <c r="D133" s="55">
        <f t="shared" ref="D133:D196" si="39">84.4/2+D$2*SIN($A133*PI()/180)-84.4*ROUNDDOWN($A133/181,0)</f>
        <v>71.923765626045565</v>
      </c>
      <c r="E133" s="55">
        <f t="shared" ref="E133:E196" si="40">-D$2*COS($A133*PI()/180)</f>
        <v>23.22275084928383</v>
      </c>
      <c r="F133" s="55">
        <f t="shared" ref="F133:F196" si="41">84.4/2+F$2*SIN($A133*PI()/180)-84.4*ROUNDDOWN($A133/181,0)</f>
        <v>72.885138745445758</v>
      </c>
      <c r="G133" s="55">
        <f t="shared" ref="G133:G196" si="42">-F$2*COS($A133*PI()/180)</f>
        <v>23.973857849181133</v>
      </c>
      <c r="H133" s="55">
        <f t="shared" ref="H133:H196" si="43">84.4/2+H$2*SIN($A133*PI()/180)-84.4*ROUNDDOWN($A133/181,0)</f>
        <v>73.846511864845951</v>
      </c>
      <c r="I133" s="55">
        <f t="shared" ref="I133:I196" si="44">-H$2*COS($A133*PI()/180)</f>
        <v>24.724964849078436</v>
      </c>
      <c r="J133" s="55">
        <f t="shared" ref="J133:J196" si="45">84.4/2+J$2*SIN($A133*PI()/180)-84.4*ROUNDDOWN($A133/181,0)</f>
        <v>74.807884984246158</v>
      </c>
      <c r="K133" s="55">
        <f t="shared" ref="K133:K196" si="46">-J$2*COS($A133*PI()/180)</f>
        <v>25.476071848975742</v>
      </c>
      <c r="L133" s="55">
        <f t="shared" ref="L133:L196" si="47">84.4/2+L$2*SIN($A133*PI()/180)-84.4*ROUNDDOWN($A133/181,0)</f>
        <v>75.769258103646365</v>
      </c>
      <c r="M133" s="55">
        <f t="shared" ref="M133:M196" si="48">-L$2*COS($A133*PI()/180)</f>
        <v>26.227178848873045</v>
      </c>
      <c r="N133" s="55">
        <f t="shared" ref="N133:N196" si="49">84.4/2+N$2*SIN($A133*PI()/180)-84.4*ROUNDDOWN($A133/181,0)</f>
        <v>76.730631223046572</v>
      </c>
      <c r="O133" s="55">
        <f t="shared" ref="O133:O196" si="50">-N$2*COS($A133*PI()/180)</f>
        <v>26.978285848770348</v>
      </c>
      <c r="P133" s="55">
        <f t="shared" ref="P133:P196" si="51">84.4/2+P$2*SIN($A133*PI()/180)-84.4*ROUNDDOWN($A133/181,0)</f>
        <v>77.692004342446765</v>
      </c>
      <c r="Q133" s="55">
        <f t="shared" ref="Q133:Q196" si="52">-P$2*COS($A133*PI()/180)</f>
        <v>27.729392848667651</v>
      </c>
      <c r="R133" s="55">
        <f t="shared" ref="R133:R196" si="53">84.4/2+R$2*SIN($A133*PI()/180)-84.4*ROUNDDOWN($A133/181,0)</f>
        <v>78.653377461846958</v>
      </c>
      <c r="S133" s="55">
        <f t="shared" ref="S133:S196" si="54">-R$2*COS($A133*PI()/180)</f>
        <v>28.48049984856495</v>
      </c>
      <c r="V133" s="48"/>
    </row>
    <row r="134" spans="1:22" x14ac:dyDescent="0.15">
      <c r="A134" s="56">
        <v>129</v>
      </c>
      <c r="B134" s="55">
        <f t="shared" si="37"/>
        <v>70.565827593179449</v>
      </c>
      <c r="C134" s="55">
        <f t="shared" si="38"/>
        <v>22.970194273319059</v>
      </c>
      <c r="D134" s="55">
        <f t="shared" si="39"/>
        <v>71.513945666156957</v>
      </c>
      <c r="E134" s="55">
        <f t="shared" si="40"/>
        <v>23.737965150399862</v>
      </c>
      <c r="F134" s="55">
        <f t="shared" si="41"/>
        <v>72.46206373913445</v>
      </c>
      <c r="G134" s="55">
        <f t="shared" si="42"/>
        <v>24.505736027480662</v>
      </c>
      <c r="H134" s="55">
        <f t="shared" si="43"/>
        <v>73.410181812111958</v>
      </c>
      <c r="I134" s="55">
        <f t="shared" si="44"/>
        <v>25.273506904561462</v>
      </c>
      <c r="J134" s="55">
        <f t="shared" si="45"/>
        <v>74.358299885089465</v>
      </c>
      <c r="K134" s="55">
        <f t="shared" si="46"/>
        <v>26.041277781642268</v>
      </c>
      <c r="L134" s="55">
        <f t="shared" si="47"/>
        <v>75.306417958066959</v>
      </c>
      <c r="M134" s="55">
        <f t="shared" si="48"/>
        <v>26.809048658723068</v>
      </c>
      <c r="N134" s="55">
        <f t="shared" si="49"/>
        <v>76.254536031044466</v>
      </c>
      <c r="O134" s="55">
        <f t="shared" si="50"/>
        <v>27.576819535803871</v>
      </c>
      <c r="P134" s="55">
        <f t="shared" si="51"/>
        <v>77.202654104021974</v>
      </c>
      <c r="Q134" s="55">
        <f t="shared" si="52"/>
        <v>28.344590412884671</v>
      </c>
      <c r="R134" s="55">
        <f t="shared" si="53"/>
        <v>78.150772176999482</v>
      </c>
      <c r="S134" s="55">
        <f t="shared" si="54"/>
        <v>29.11236128996547</v>
      </c>
      <c r="V134" s="48"/>
    </row>
    <row r="135" spans="1:22" x14ac:dyDescent="0.15">
      <c r="A135" s="56">
        <v>130</v>
      </c>
      <c r="B135" s="55">
        <f t="shared" si="37"/>
        <v>70.160622173842697</v>
      </c>
      <c r="C135" s="55">
        <f t="shared" si="38"/>
        <v>23.461747753558686</v>
      </c>
      <c r="D135" s="55">
        <f t="shared" si="39"/>
        <v>71.095196394447854</v>
      </c>
      <c r="E135" s="55">
        <f t="shared" si="40"/>
        <v>24.245948637376262</v>
      </c>
      <c r="F135" s="55">
        <f t="shared" si="41"/>
        <v>72.029770615052996</v>
      </c>
      <c r="G135" s="55">
        <f t="shared" si="42"/>
        <v>25.030149521193842</v>
      </c>
      <c r="H135" s="55">
        <f t="shared" si="43"/>
        <v>72.964344835658153</v>
      </c>
      <c r="I135" s="55">
        <f t="shared" si="44"/>
        <v>25.814350405011417</v>
      </c>
      <c r="J135" s="55">
        <f t="shared" si="45"/>
        <v>73.89891905626331</v>
      </c>
      <c r="K135" s="55">
        <f t="shared" si="46"/>
        <v>26.598551288829</v>
      </c>
      <c r="L135" s="55">
        <f t="shared" si="47"/>
        <v>74.833493276868467</v>
      </c>
      <c r="M135" s="55">
        <f t="shared" si="48"/>
        <v>27.382752172646576</v>
      </c>
      <c r="N135" s="55">
        <f t="shared" si="49"/>
        <v>75.768067497473623</v>
      </c>
      <c r="O135" s="55">
        <f t="shared" si="50"/>
        <v>28.166953056464155</v>
      </c>
      <c r="P135" s="55">
        <f t="shared" si="51"/>
        <v>76.70264171807878</v>
      </c>
      <c r="Q135" s="55">
        <f t="shared" si="52"/>
        <v>28.951153940281731</v>
      </c>
      <c r="R135" s="55">
        <f t="shared" si="53"/>
        <v>77.637215938683923</v>
      </c>
      <c r="S135" s="55">
        <f t="shared" si="54"/>
        <v>29.735354824099311</v>
      </c>
      <c r="V135" s="48"/>
    </row>
    <row r="136" spans="1:22" x14ac:dyDescent="0.15">
      <c r="A136" s="56">
        <v>131</v>
      </c>
      <c r="B136" s="55">
        <f t="shared" si="37"/>
        <v>69.746899678131172</v>
      </c>
      <c r="C136" s="55">
        <f t="shared" si="38"/>
        <v>23.946154558153523</v>
      </c>
      <c r="D136" s="55">
        <f t="shared" si="39"/>
        <v>70.667645366002958</v>
      </c>
      <c r="E136" s="55">
        <f t="shared" si="40"/>
        <v>24.746546573521943</v>
      </c>
      <c r="F136" s="55">
        <f t="shared" si="41"/>
        <v>71.58839105387473</v>
      </c>
      <c r="G136" s="55">
        <f t="shared" si="42"/>
        <v>25.54693858889036</v>
      </c>
      <c r="H136" s="55">
        <f t="shared" si="43"/>
        <v>72.509136741746516</v>
      </c>
      <c r="I136" s="55">
        <f t="shared" si="44"/>
        <v>26.347330604258779</v>
      </c>
      <c r="J136" s="55">
        <f t="shared" si="45"/>
        <v>73.429882429618303</v>
      </c>
      <c r="K136" s="55">
        <f t="shared" si="46"/>
        <v>27.147722619627203</v>
      </c>
      <c r="L136" s="55">
        <f t="shared" si="47"/>
        <v>74.350628117490089</v>
      </c>
      <c r="M136" s="55">
        <f t="shared" si="48"/>
        <v>27.948114634995619</v>
      </c>
      <c r="N136" s="55">
        <f t="shared" si="49"/>
        <v>75.271373805361861</v>
      </c>
      <c r="O136" s="55">
        <f t="shared" si="50"/>
        <v>28.748506650364039</v>
      </c>
      <c r="P136" s="55">
        <f t="shared" si="51"/>
        <v>76.192119493233633</v>
      </c>
      <c r="Q136" s="55">
        <f t="shared" si="52"/>
        <v>29.548898665732459</v>
      </c>
      <c r="R136" s="55">
        <f t="shared" si="53"/>
        <v>77.112865181105434</v>
      </c>
      <c r="S136" s="55">
        <f t="shared" si="54"/>
        <v>30.349290681100875</v>
      </c>
      <c r="V136" s="48"/>
    </row>
    <row r="137" spans="1:22" x14ac:dyDescent="0.15">
      <c r="A137" s="56">
        <v>132</v>
      </c>
      <c r="B137" s="55">
        <f t="shared" si="37"/>
        <v>69.324786129924888</v>
      </c>
      <c r="C137" s="55">
        <f t="shared" si="38"/>
        <v>24.423267132098324</v>
      </c>
      <c r="D137" s="55">
        <f t="shared" si="39"/>
        <v>70.231422817007314</v>
      </c>
      <c r="E137" s="55">
        <f t="shared" si="40"/>
        <v>25.239606471856131</v>
      </c>
      <c r="F137" s="55">
        <f t="shared" si="41"/>
        <v>71.138059504089739</v>
      </c>
      <c r="G137" s="55">
        <f t="shared" si="42"/>
        <v>26.055945811613938</v>
      </c>
      <c r="H137" s="55">
        <f t="shared" si="43"/>
        <v>72.04469619117215</v>
      </c>
      <c r="I137" s="55">
        <f t="shared" si="44"/>
        <v>26.872285151371745</v>
      </c>
      <c r="J137" s="55">
        <f t="shared" si="45"/>
        <v>72.951332878254576</v>
      </c>
      <c r="K137" s="55">
        <f t="shared" si="46"/>
        <v>27.688624491129556</v>
      </c>
      <c r="L137" s="55">
        <f t="shared" si="47"/>
        <v>73.857969565337001</v>
      </c>
      <c r="M137" s="55">
        <f t="shared" si="48"/>
        <v>28.504963830887363</v>
      </c>
      <c r="N137" s="55">
        <f t="shared" si="49"/>
        <v>74.764606252419412</v>
      </c>
      <c r="O137" s="55">
        <f t="shared" si="50"/>
        <v>29.321303170645169</v>
      </c>
      <c r="P137" s="55">
        <f t="shared" si="51"/>
        <v>75.671242939501838</v>
      </c>
      <c r="Q137" s="55">
        <f t="shared" si="52"/>
        <v>30.137642510402973</v>
      </c>
      <c r="R137" s="55">
        <f t="shared" si="53"/>
        <v>76.577879626584263</v>
      </c>
      <c r="S137" s="55">
        <f t="shared" si="54"/>
        <v>30.95398185016078</v>
      </c>
      <c r="V137" s="48"/>
    </row>
    <row r="138" spans="1:22" x14ac:dyDescent="0.15">
      <c r="A138" s="56">
        <v>133</v>
      </c>
      <c r="B138" s="55">
        <f t="shared" si="37"/>
        <v>68.894410109099724</v>
      </c>
      <c r="C138" s="55">
        <f t="shared" si="38"/>
        <v>24.892940142281191</v>
      </c>
      <c r="D138" s="55">
        <f t="shared" si="39"/>
        <v>69.786661625075112</v>
      </c>
      <c r="E138" s="55">
        <f t="shared" si="40"/>
        <v>25.724978141557436</v>
      </c>
      <c r="F138" s="55">
        <f t="shared" si="41"/>
        <v>70.678913141050501</v>
      </c>
      <c r="G138" s="55">
        <f t="shared" si="42"/>
        <v>26.557016140833685</v>
      </c>
      <c r="H138" s="55">
        <f t="shared" si="43"/>
        <v>71.571164657025889</v>
      </c>
      <c r="I138" s="55">
        <f t="shared" si="44"/>
        <v>27.389054140109931</v>
      </c>
      <c r="J138" s="55">
        <f t="shared" si="45"/>
        <v>72.463416173001278</v>
      </c>
      <c r="K138" s="55">
        <f t="shared" si="46"/>
        <v>28.221092139386183</v>
      </c>
      <c r="L138" s="55">
        <f t="shared" si="47"/>
        <v>73.355667688976666</v>
      </c>
      <c r="M138" s="55">
        <f t="shared" si="48"/>
        <v>29.053130138662432</v>
      </c>
      <c r="N138" s="55">
        <f t="shared" si="49"/>
        <v>74.247919204952055</v>
      </c>
      <c r="O138" s="55">
        <f t="shared" si="50"/>
        <v>29.885168137938678</v>
      </c>
      <c r="P138" s="55">
        <f t="shared" si="51"/>
        <v>75.140170720927443</v>
      </c>
      <c r="Q138" s="55">
        <f t="shared" si="52"/>
        <v>30.717206137214927</v>
      </c>
      <c r="R138" s="55">
        <f t="shared" si="53"/>
        <v>76.032422236902832</v>
      </c>
      <c r="S138" s="55">
        <f t="shared" si="54"/>
        <v>31.549244136491172</v>
      </c>
      <c r="V138" s="48"/>
    </row>
    <row r="139" spans="1:22" x14ac:dyDescent="0.15">
      <c r="A139" s="56">
        <v>134</v>
      </c>
      <c r="B139" s="55">
        <f t="shared" si="37"/>
        <v>68.455902712360782</v>
      </c>
      <c r="C139" s="55">
        <f t="shared" si="38"/>
        <v>25.355030521753392</v>
      </c>
      <c r="D139" s="55">
        <f t="shared" si="39"/>
        <v>69.333497268773925</v>
      </c>
      <c r="E139" s="55">
        <f t="shared" si="40"/>
        <v>26.202513733713367</v>
      </c>
      <c r="F139" s="55">
        <f t="shared" si="41"/>
        <v>70.211091825187083</v>
      </c>
      <c r="G139" s="55">
        <f t="shared" si="42"/>
        <v>27.049996945673342</v>
      </c>
      <c r="H139" s="55">
        <f t="shared" si="43"/>
        <v>71.08868638160024</v>
      </c>
      <c r="I139" s="55">
        <f t="shared" si="44"/>
        <v>27.897480157633318</v>
      </c>
      <c r="J139" s="55">
        <f t="shared" si="45"/>
        <v>71.966280938013398</v>
      </c>
      <c r="K139" s="55">
        <f t="shared" si="46"/>
        <v>28.7449633695933</v>
      </c>
      <c r="L139" s="55">
        <f t="shared" si="47"/>
        <v>72.843875494426555</v>
      </c>
      <c r="M139" s="55">
        <f t="shared" si="48"/>
        <v>29.592446581553276</v>
      </c>
      <c r="N139" s="55">
        <f t="shared" si="49"/>
        <v>73.721470050839713</v>
      </c>
      <c r="O139" s="55">
        <f t="shared" si="50"/>
        <v>30.439929793513251</v>
      </c>
      <c r="P139" s="55">
        <f t="shared" si="51"/>
        <v>74.59906460725287</v>
      </c>
      <c r="Q139" s="55">
        <f t="shared" si="52"/>
        <v>31.287413005473226</v>
      </c>
      <c r="R139" s="55">
        <f t="shared" si="53"/>
        <v>75.476659163666014</v>
      </c>
      <c r="S139" s="55">
        <f t="shared" si="54"/>
        <v>32.134896217433202</v>
      </c>
      <c r="V139" s="48"/>
    </row>
    <row r="140" spans="1:22" x14ac:dyDescent="0.15">
      <c r="A140" s="56">
        <v>135</v>
      </c>
      <c r="B140" s="55">
        <f t="shared" si="37"/>
        <v>68.009397513308983</v>
      </c>
      <c r="C140" s="55">
        <f t="shared" si="38"/>
        <v>25.809397513308983</v>
      </c>
      <c r="D140" s="55">
        <f t="shared" si="39"/>
        <v>68.872067786356581</v>
      </c>
      <c r="E140" s="55">
        <f t="shared" si="40"/>
        <v>26.672067786356571</v>
      </c>
      <c r="F140" s="55">
        <f t="shared" si="41"/>
        <v>69.734738059404165</v>
      </c>
      <c r="G140" s="55">
        <f t="shared" si="42"/>
        <v>27.534738059404155</v>
      </c>
      <c r="H140" s="55">
        <f t="shared" si="43"/>
        <v>70.597408332451749</v>
      </c>
      <c r="I140" s="55">
        <f t="shared" si="44"/>
        <v>28.397408332451743</v>
      </c>
      <c r="J140" s="55">
        <f t="shared" si="45"/>
        <v>71.460078605499348</v>
      </c>
      <c r="K140" s="55">
        <f t="shared" si="46"/>
        <v>29.260078605499334</v>
      </c>
      <c r="L140" s="55">
        <f t="shared" si="47"/>
        <v>72.322748878546932</v>
      </c>
      <c r="M140" s="55">
        <f t="shared" si="48"/>
        <v>30.122748878546922</v>
      </c>
      <c r="N140" s="55">
        <f t="shared" si="49"/>
        <v>73.185419151594516</v>
      </c>
      <c r="O140" s="55">
        <f t="shared" si="50"/>
        <v>30.98541915159451</v>
      </c>
      <c r="P140" s="55">
        <f t="shared" si="51"/>
        <v>74.0480894246421</v>
      </c>
      <c r="Q140" s="55">
        <f t="shared" si="52"/>
        <v>31.848089424642097</v>
      </c>
      <c r="R140" s="55">
        <f t="shared" si="53"/>
        <v>74.910759697689684</v>
      </c>
      <c r="S140" s="55">
        <f t="shared" si="54"/>
        <v>32.710759697689682</v>
      </c>
      <c r="V140" s="48"/>
    </row>
    <row r="141" spans="1:22" x14ac:dyDescent="0.15">
      <c r="A141" s="56">
        <v>136</v>
      </c>
      <c r="B141" s="55">
        <f t="shared" si="37"/>
        <v>67.555030521753395</v>
      </c>
      <c r="C141" s="55">
        <f t="shared" si="38"/>
        <v>26.255902712360772</v>
      </c>
      <c r="D141" s="55">
        <f t="shared" si="39"/>
        <v>68.402513733713377</v>
      </c>
      <c r="E141" s="55">
        <f t="shared" si="40"/>
        <v>27.133497268773926</v>
      </c>
      <c r="F141" s="55">
        <f t="shared" si="41"/>
        <v>69.249996945673345</v>
      </c>
      <c r="G141" s="55">
        <f t="shared" si="42"/>
        <v>28.01109182518708</v>
      </c>
      <c r="H141" s="55">
        <f t="shared" si="43"/>
        <v>70.097480157633328</v>
      </c>
      <c r="I141" s="55">
        <f t="shared" si="44"/>
        <v>28.888686381600234</v>
      </c>
      <c r="J141" s="55">
        <f t="shared" si="45"/>
        <v>70.94496336959331</v>
      </c>
      <c r="K141" s="55">
        <f t="shared" si="46"/>
        <v>29.766280938013391</v>
      </c>
      <c r="L141" s="55">
        <f t="shared" si="47"/>
        <v>71.792446581553278</v>
      </c>
      <c r="M141" s="55">
        <f t="shared" si="48"/>
        <v>30.643875494426545</v>
      </c>
      <c r="N141" s="55">
        <f t="shared" si="49"/>
        <v>72.639929793513261</v>
      </c>
      <c r="O141" s="55">
        <f t="shared" si="50"/>
        <v>31.521470050839699</v>
      </c>
      <c r="P141" s="55">
        <f t="shared" si="51"/>
        <v>73.487413005473229</v>
      </c>
      <c r="Q141" s="55">
        <f t="shared" si="52"/>
        <v>32.399064607252853</v>
      </c>
      <c r="R141" s="55">
        <f t="shared" si="53"/>
        <v>74.334896217433212</v>
      </c>
      <c r="S141" s="55">
        <f t="shared" si="54"/>
        <v>33.276659163666011</v>
      </c>
      <c r="V141" s="48"/>
    </row>
    <row r="142" spans="1:22" x14ac:dyDescent="0.15">
      <c r="A142" s="56">
        <v>137</v>
      </c>
      <c r="B142" s="55">
        <f t="shared" si="37"/>
        <v>67.092940142281208</v>
      </c>
      <c r="C142" s="55">
        <f t="shared" si="38"/>
        <v>26.694410109099721</v>
      </c>
      <c r="D142" s="55">
        <f t="shared" si="39"/>
        <v>67.924978141557446</v>
      </c>
      <c r="E142" s="55">
        <f t="shared" si="40"/>
        <v>27.586661625075109</v>
      </c>
      <c r="F142" s="55">
        <f t="shared" si="41"/>
        <v>68.757016140833699</v>
      </c>
      <c r="G142" s="55">
        <f t="shared" si="42"/>
        <v>28.478913141050494</v>
      </c>
      <c r="H142" s="55">
        <f t="shared" si="43"/>
        <v>69.589054140109937</v>
      </c>
      <c r="I142" s="55">
        <f t="shared" si="44"/>
        <v>29.371164657025883</v>
      </c>
      <c r="J142" s="55">
        <f t="shared" si="45"/>
        <v>70.42109213938619</v>
      </c>
      <c r="K142" s="55">
        <f t="shared" si="46"/>
        <v>30.263416173001275</v>
      </c>
      <c r="L142" s="55">
        <f t="shared" si="47"/>
        <v>71.253130138662442</v>
      </c>
      <c r="M142" s="55">
        <f t="shared" si="48"/>
        <v>31.155667688976663</v>
      </c>
      <c r="N142" s="55">
        <f t="shared" si="49"/>
        <v>72.085168137938695</v>
      </c>
      <c r="O142" s="55">
        <f t="shared" si="50"/>
        <v>32.047919204952052</v>
      </c>
      <c r="P142" s="55">
        <f t="shared" si="51"/>
        <v>72.917206137214947</v>
      </c>
      <c r="Q142" s="55">
        <f t="shared" si="52"/>
        <v>32.940170720927433</v>
      </c>
      <c r="R142" s="55">
        <f t="shared" si="53"/>
        <v>73.749244136491185</v>
      </c>
      <c r="S142" s="55">
        <f t="shared" si="54"/>
        <v>33.832422236902822</v>
      </c>
      <c r="V142" s="48"/>
    </row>
    <row r="143" spans="1:22" x14ac:dyDescent="0.15">
      <c r="A143" s="56">
        <v>138</v>
      </c>
      <c r="B143" s="55">
        <f t="shared" si="37"/>
        <v>66.623267132098334</v>
      </c>
      <c r="C143" s="55">
        <f t="shared" si="38"/>
        <v>27.124786129924885</v>
      </c>
      <c r="D143" s="55">
        <f t="shared" si="39"/>
        <v>67.439606471856138</v>
      </c>
      <c r="E143" s="55">
        <f t="shared" si="40"/>
        <v>28.031422817007307</v>
      </c>
      <c r="F143" s="55">
        <f t="shared" si="41"/>
        <v>68.255945811613941</v>
      </c>
      <c r="G143" s="55">
        <f t="shared" si="42"/>
        <v>28.938059504089725</v>
      </c>
      <c r="H143" s="55">
        <f t="shared" si="43"/>
        <v>69.072285151371744</v>
      </c>
      <c r="I143" s="55">
        <f t="shared" si="44"/>
        <v>29.844696191172147</v>
      </c>
      <c r="J143" s="55">
        <f t="shared" si="45"/>
        <v>69.888624491129562</v>
      </c>
      <c r="K143" s="55">
        <f t="shared" si="46"/>
        <v>30.751332878254573</v>
      </c>
      <c r="L143" s="55">
        <f t="shared" si="47"/>
        <v>70.704963830887365</v>
      </c>
      <c r="M143" s="55">
        <f t="shared" si="48"/>
        <v>31.657969565336991</v>
      </c>
      <c r="N143" s="55">
        <f t="shared" si="49"/>
        <v>71.521303170645183</v>
      </c>
      <c r="O143" s="55">
        <f t="shared" si="50"/>
        <v>32.564606252419409</v>
      </c>
      <c r="P143" s="55">
        <f t="shared" si="51"/>
        <v>72.337642510402986</v>
      </c>
      <c r="Q143" s="55">
        <f t="shared" si="52"/>
        <v>33.471242939501828</v>
      </c>
      <c r="R143" s="55">
        <f t="shared" si="53"/>
        <v>73.15398185016079</v>
      </c>
      <c r="S143" s="55">
        <f t="shared" si="54"/>
        <v>34.377879626584253</v>
      </c>
      <c r="V143" s="48"/>
    </row>
    <row r="144" spans="1:22" x14ac:dyDescent="0.15">
      <c r="A144" s="56">
        <v>139</v>
      </c>
      <c r="B144" s="55">
        <f t="shared" si="37"/>
        <v>66.146154558153512</v>
      </c>
      <c r="C144" s="55">
        <f t="shared" si="38"/>
        <v>27.546899678131179</v>
      </c>
      <c r="D144" s="55">
        <f t="shared" si="39"/>
        <v>66.946546573521942</v>
      </c>
      <c r="E144" s="55">
        <f t="shared" si="40"/>
        <v>28.467645366002959</v>
      </c>
      <c r="F144" s="55">
        <f t="shared" si="41"/>
        <v>67.746938588890359</v>
      </c>
      <c r="G144" s="55">
        <f t="shared" si="42"/>
        <v>29.388391053874741</v>
      </c>
      <c r="H144" s="55">
        <f t="shared" si="43"/>
        <v>68.547330604258775</v>
      </c>
      <c r="I144" s="55">
        <f t="shared" si="44"/>
        <v>30.309136741746521</v>
      </c>
      <c r="J144" s="55">
        <f t="shared" si="45"/>
        <v>69.347722619627191</v>
      </c>
      <c r="K144" s="55">
        <f t="shared" si="46"/>
        <v>31.229882429618307</v>
      </c>
      <c r="L144" s="55">
        <f t="shared" si="47"/>
        <v>70.148114634995608</v>
      </c>
      <c r="M144" s="55">
        <f t="shared" si="48"/>
        <v>32.150628117490086</v>
      </c>
      <c r="N144" s="55">
        <f t="shared" si="49"/>
        <v>70.948506650364038</v>
      </c>
      <c r="O144" s="55">
        <f t="shared" si="50"/>
        <v>33.071373805361873</v>
      </c>
      <c r="P144" s="55">
        <f t="shared" si="51"/>
        <v>71.748898665732455</v>
      </c>
      <c r="Q144" s="55">
        <f t="shared" si="52"/>
        <v>33.992119493233652</v>
      </c>
      <c r="R144" s="55">
        <f t="shared" si="53"/>
        <v>72.549290681100871</v>
      </c>
      <c r="S144" s="55">
        <f t="shared" si="54"/>
        <v>34.912865181105431</v>
      </c>
      <c r="V144" s="48"/>
    </row>
    <row r="145" spans="1:22" x14ac:dyDescent="0.15">
      <c r="A145" s="56">
        <v>140</v>
      </c>
      <c r="B145" s="55">
        <f t="shared" si="37"/>
        <v>65.6617477535587</v>
      </c>
      <c r="C145" s="55">
        <f t="shared" si="38"/>
        <v>27.960622173842694</v>
      </c>
      <c r="D145" s="55">
        <f t="shared" si="39"/>
        <v>66.445948637376276</v>
      </c>
      <c r="E145" s="55">
        <f t="shared" si="40"/>
        <v>28.895196394447847</v>
      </c>
      <c r="F145" s="55">
        <f t="shared" si="41"/>
        <v>67.230149521193852</v>
      </c>
      <c r="G145" s="55">
        <f t="shared" si="42"/>
        <v>29.829770615052997</v>
      </c>
      <c r="H145" s="55">
        <f t="shared" si="43"/>
        <v>68.014350405011427</v>
      </c>
      <c r="I145" s="55">
        <f t="shared" si="44"/>
        <v>30.76434483565815</v>
      </c>
      <c r="J145" s="55">
        <f t="shared" si="45"/>
        <v>68.798551288829003</v>
      </c>
      <c r="K145" s="55">
        <f t="shared" si="46"/>
        <v>31.698919056263307</v>
      </c>
      <c r="L145" s="55">
        <f t="shared" si="47"/>
        <v>69.582752172646593</v>
      </c>
      <c r="M145" s="55">
        <f t="shared" si="48"/>
        <v>32.633493276868457</v>
      </c>
      <c r="N145" s="55">
        <f t="shared" si="49"/>
        <v>70.366953056464155</v>
      </c>
      <c r="O145" s="55">
        <f t="shared" si="50"/>
        <v>33.568067497473614</v>
      </c>
      <c r="P145" s="55">
        <f t="shared" si="51"/>
        <v>71.151153940281745</v>
      </c>
      <c r="Q145" s="55">
        <f t="shared" si="52"/>
        <v>34.502641718078763</v>
      </c>
      <c r="R145" s="55">
        <f t="shared" si="53"/>
        <v>71.935354824099321</v>
      </c>
      <c r="S145" s="55">
        <f t="shared" si="54"/>
        <v>35.437215938683913</v>
      </c>
      <c r="V145" s="48"/>
    </row>
    <row r="146" spans="1:22" x14ac:dyDescent="0.15">
      <c r="A146" s="56">
        <v>141</v>
      </c>
      <c r="B146" s="55">
        <f t="shared" si="37"/>
        <v>65.170194273319083</v>
      </c>
      <c r="C146" s="55">
        <f t="shared" si="38"/>
        <v>28.365827593179429</v>
      </c>
      <c r="D146" s="55">
        <f t="shared" si="39"/>
        <v>65.937965150399876</v>
      </c>
      <c r="E146" s="55">
        <f t="shared" si="40"/>
        <v>29.313945666156933</v>
      </c>
      <c r="F146" s="55">
        <f t="shared" si="41"/>
        <v>66.705736027480683</v>
      </c>
      <c r="G146" s="55">
        <f t="shared" si="42"/>
        <v>30.262063739134437</v>
      </c>
      <c r="H146" s="55">
        <f t="shared" si="43"/>
        <v>67.473506904561475</v>
      </c>
      <c r="I146" s="55">
        <f t="shared" si="44"/>
        <v>31.210181812111941</v>
      </c>
      <c r="J146" s="55">
        <f t="shared" si="45"/>
        <v>68.241277781642282</v>
      </c>
      <c r="K146" s="55">
        <f t="shared" si="46"/>
        <v>32.158299885089448</v>
      </c>
      <c r="L146" s="55">
        <f t="shared" si="47"/>
        <v>69.009048658723088</v>
      </c>
      <c r="M146" s="55">
        <f t="shared" si="48"/>
        <v>33.106417958066949</v>
      </c>
      <c r="N146" s="55">
        <f t="shared" si="49"/>
        <v>69.776819535803895</v>
      </c>
      <c r="O146" s="55">
        <f t="shared" si="50"/>
        <v>34.054536031044456</v>
      </c>
      <c r="P146" s="55">
        <f t="shared" si="51"/>
        <v>70.544590412884702</v>
      </c>
      <c r="Q146" s="55">
        <f t="shared" si="52"/>
        <v>35.002654104021957</v>
      </c>
      <c r="R146" s="55">
        <f t="shared" si="53"/>
        <v>71.312361289965494</v>
      </c>
      <c r="S146" s="55">
        <f t="shared" si="54"/>
        <v>35.950772176999465</v>
      </c>
      <c r="V146" s="48"/>
    </row>
    <row r="147" spans="1:22" x14ac:dyDescent="0.15">
      <c r="A147" s="56">
        <v>142</v>
      </c>
      <c r="B147" s="55">
        <f t="shared" si="37"/>
        <v>64.671643849386527</v>
      </c>
      <c r="C147" s="55">
        <f t="shared" si="38"/>
        <v>28.762392506645348</v>
      </c>
      <c r="D147" s="55">
        <f t="shared" si="39"/>
        <v>65.42275084928383</v>
      </c>
      <c r="E147" s="55">
        <f t="shared" si="40"/>
        <v>29.723765626045548</v>
      </c>
      <c r="F147" s="55">
        <f t="shared" si="41"/>
        <v>66.173857849181132</v>
      </c>
      <c r="G147" s="55">
        <f t="shared" si="42"/>
        <v>30.685138745445748</v>
      </c>
      <c r="H147" s="55">
        <f t="shared" si="43"/>
        <v>66.924964849078435</v>
      </c>
      <c r="I147" s="55">
        <f t="shared" si="44"/>
        <v>31.646511864845948</v>
      </c>
      <c r="J147" s="55">
        <f t="shared" si="45"/>
        <v>67.676071848975752</v>
      </c>
      <c r="K147" s="55">
        <f t="shared" si="46"/>
        <v>32.607884984246155</v>
      </c>
      <c r="L147" s="55">
        <f t="shared" si="47"/>
        <v>68.427178848873055</v>
      </c>
      <c r="M147" s="55">
        <f t="shared" si="48"/>
        <v>33.569258103646355</v>
      </c>
      <c r="N147" s="55">
        <f t="shared" si="49"/>
        <v>69.178285848770358</v>
      </c>
      <c r="O147" s="55">
        <f t="shared" si="50"/>
        <v>34.530631223046555</v>
      </c>
      <c r="P147" s="55">
        <f t="shared" si="51"/>
        <v>69.929392848667661</v>
      </c>
      <c r="Q147" s="55">
        <f t="shared" si="52"/>
        <v>35.492004342446755</v>
      </c>
      <c r="R147" s="55">
        <f t="shared" si="53"/>
        <v>70.680499848564963</v>
      </c>
      <c r="S147" s="55">
        <f t="shared" si="54"/>
        <v>36.453377461846955</v>
      </c>
      <c r="V147" s="48"/>
    </row>
    <row r="148" spans="1:22" x14ac:dyDescent="0.15">
      <c r="A148" s="56">
        <v>143</v>
      </c>
      <c r="B148" s="55">
        <f t="shared" si="37"/>
        <v>64.166248345049752</v>
      </c>
      <c r="C148" s="55">
        <f t="shared" si="38"/>
        <v>29.150196116726192</v>
      </c>
      <c r="D148" s="55">
        <f t="shared" si="39"/>
        <v>64.900462673295266</v>
      </c>
      <c r="E148" s="55">
        <f t="shared" si="40"/>
        <v>30.12453143898389</v>
      </c>
      <c r="F148" s="55">
        <f t="shared" si="41"/>
        <v>65.634677001540751</v>
      </c>
      <c r="G148" s="55">
        <f t="shared" si="42"/>
        <v>31.098866761241585</v>
      </c>
      <c r="H148" s="55">
        <f t="shared" si="43"/>
        <v>66.368891329786251</v>
      </c>
      <c r="I148" s="55">
        <f t="shared" si="44"/>
        <v>32.073202083499282</v>
      </c>
      <c r="J148" s="55">
        <f t="shared" si="45"/>
        <v>67.103105658031751</v>
      </c>
      <c r="K148" s="55">
        <f t="shared" si="46"/>
        <v>33.047537405756984</v>
      </c>
      <c r="L148" s="55">
        <f t="shared" si="47"/>
        <v>67.837319986277251</v>
      </c>
      <c r="M148" s="55">
        <f t="shared" si="48"/>
        <v>34.021872728014678</v>
      </c>
      <c r="N148" s="55">
        <f t="shared" si="49"/>
        <v>68.571534314522751</v>
      </c>
      <c r="O148" s="55">
        <f t="shared" si="50"/>
        <v>34.996208050272379</v>
      </c>
      <c r="P148" s="55">
        <f t="shared" si="51"/>
        <v>69.305748642768251</v>
      </c>
      <c r="Q148" s="55">
        <f t="shared" si="52"/>
        <v>35.970543372530074</v>
      </c>
      <c r="R148" s="55">
        <f t="shared" si="53"/>
        <v>70.03996297101375</v>
      </c>
      <c r="S148" s="55">
        <f t="shared" si="54"/>
        <v>36.944878694787768</v>
      </c>
      <c r="V148" s="48"/>
    </row>
    <row r="149" spans="1:22" x14ac:dyDescent="0.15">
      <c r="A149" s="56">
        <v>144</v>
      </c>
      <c r="B149" s="55">
        <f t="shared" si="37"/>
        <v>63.654161708675275</v>
      </c>
      <c r="C149" s="55">
        <f t="shared" si="38"/>
        <v>29.529120294685576</v>
      </c>
      <c r="D149" s="55">
        <f t="shared" si="39"/>
        <v>64.371259716472096</v>
      </c>
      <c r="E149" s="55">
        <f t="shared" si="40"/>
        <v>30.516121027823012</v>
      </c>
      <c r="F149" s="55">
        <f t="shared" si="41"/>
        <v>65.088357724268917</v>
      </c>
      <c r="G149" s="55">
        <f t="shared" si="42"/>
        <v>31.503121760960447</v>
      </c>
      <c r="H149" s="55">
        <f t="shared" si="43"/>
        <v>65.805455732065724</v>
      </c>
      <c r="I149" s="55">
        <f t="shared" si="44"/>
        <v>32.490122494097882</v>
      </c>
      <c r="J149" s="55">
        <f t="shared" si="45"/>
        <v>66.522553739862545</v>
      </c>
      <c r="K149" s="55">
        <f t="shared" si="46"/>
        <v>33.477123227235325</v>
      </c>
      <c r="L149" s="55">
        <f t="shared" si="47"/>
        <v>67.239651747659366</v>
      </c>
      <c r="M149" s="55">
        <f t="shared" si="48"/>
        <v>34.46412396037276</v>
      </c>
      <c r="N149" s="55">
        <f t="shared" si="49"/>
        <v>67.956749755456173</v>
      </c>
      <c r="O149" s="55">
        <f t="shared" si="50"/>
        <v>35.451124693510195</v>
      </c>
      <c r="P149" s="55">
        <f t="shared" si="51"/>
        <v>68.673847763252994</v>
      </c>
      <c r="Q149" s="55">
        <f t="shared" si="52"/>
        <v>36.43812542664763</v>
      </c>
      <c r="R149" s="55">
        <f t="shared" si="53"/>
        <v>69.390945771049815</v>
      </c>
      <c r="S149" s="55">
        <f t="shared" si="54"/>
        <v>37.425126159785066</v>
      </c>
      <c r="V149" s="48"/>
    </row>
    <row r="150" spans="1:22" x14ac:dyDescent="0.15">
      <c r="A150" s="56">
        <v>145</v>
      </c>
      <c r="B150" s="55">
        <f t="shared" si="37"/>
        <v>63.135539926813195</v>
      </c>
      <c r="C150" s="55">
        <f t="shared" si="38"/>
        <v>29.899049616548194</v>
      </c>
      <c r="D150" s="55">
        <f t="shared" si="39"/>
        <v>63.835303179161471</v>
      </c>
      <c r="E150" s="55">
        <f t="shared" si="40"/>
        <v>30.898415110580761</v>
      </c>
      <c r="F150" s="55">
        <f t="shared" si="41"/>
        <v>64.535066431509748</v>
      </c>
      <c r="G150" s="55">
        <f t="shared" si="42"/>
        <v>31.897780604613331</v>
      </c>
      <c r="H150" s="55">
        <f t="shared" si="43"/>
        <v>65.234829683858024</v>
      </c>
      <c r="I150" s="55">
        <f t="shared" si="44"/>
        <v>32.897146098645898</v>
      </c>
      <c r="J150" s="55">
        <f t="shared" si="45"/>
        <v>65.9345929362063</v>
      </c>
      <c r="K150" s="55">
        <f t="shared" si="46"/>
        <v>33.896511592678472</v>
      </c>
      <c r="L150" s="55">
        <f t="shared" si="47"/>
        <v>66.634356188554577</v>
      </c>
      <c r="M150" s="55">
        <f t="shared" si="48"/>
        <v>34.895877086711039</v>
      </c>
      <c r="N150" s="55">
        <f t="shared" si="49"/>
        <v>67.334119440902853</v>
      </c>
      <c r="O150" s="55">
        <f t="shared" si="50"/>
        <v>35.895242580743613</v>
      </c>
      <c r="P150" s="55">
        <f t="shared" si="51"/>
        <v>68.03388269325113</v>
      </c>
      <c r="Q150" s="55">
        <f t="shared" si="52"/>
        <v>36.89460807477618</v>
      </c>
      <c r="R150" s="55">
        <f t="shared" si="53"/>
        <v>68.733645945599406</v>
      </c>
      <c r="S150" s="55">
        <f t="shared" si="54"/>
        <v>37.893973568808747</v>
      </c>
      <c r="V150" s="48"/>
    </row>
    <row r="151" spans="1:22" x14ac:dyDescent="0.15">
      <c r="A151" s="56">
        <v>146</v>
      </c>
      <c r="B151" s="55">
        <f t="shared" si="37"/>
        <v>62.610540976682266</v>
      </c>
      <c r="C151" s="55">
        <f t="shared" si="38"/>
        <v>30.259871398259019</v>
      </c>
      <c r="D151" s="55">
        <f t="shared" si="39"/>
        <v>63.292756318916574</v>
      </c>
      <c r="E151" s="55">
        <f t="shared" si="40"/>
        <v>31.271297236776171</v>
      </c>
      <c r="F151" s="55">
        <f t="shared" si="41"/>
        <v>63.974971661150889</v>
      </c>
      <c r="G151" s="55">
        <f t="shared" si="42"/>
        <v>32.282723075293319</v>
      </c>
      <c r="H151" s="55">
        <f t="shared" si="43"/>
        <v>64.657187003385189</v>
      </c>
      <c r="I151" s="55">
        <f t="shared" si="44"/>
        <v>33.294148913810467</v>
      </c>
      <c r="J151" s="55">
        <f t="shared" si="45"/>
        <v>65.339402345619504</v>
      </c>
      <c r="K151" s="55">
        <f t="shared" si="46"/>
        <v>34.305574752327622</v>
      </c>
      <c r="L151" s="55">
        <f t="shared" si="47"/>
        <v>66.021617687853819</v>
      </c>
      <c r="M151" s="55">
        <f t="shared" si="48"/>
        <v>35.317000590844778</v>
      </c>
      <c r="N151" s="55">
        <f t="shared" si="49"/>
        <v>66.703833030088134</v>
      </c>
      <c r="O151" s="55">
        <f t="shared" si="50"/>
        <v>36.328426429361926</v>
      </c>
      <c r="P151" s="55">
        <f t="shared" si="51"/>
        <v>67.386048372322449</v>
      </c>
      <c r="Q151" s="55">
        <f t="shared" si="52"/>
        <v>37.339852267879074</v>
      </c>
      <c r="R151" s="55">
        <f t="shared" si="53"/>
        <v>68.06826371455675</v>
      </c>
      <c r="S151" s="55">
        <f t="shared" si="54"/>
        <v>38.351278106396222</v>
      </c>
      <c r="V151" s="48"/>
    </row>
    <row r="152" spans="1:22" x14ac:dyDescent="0.15">
      <c r="A152" s="56">
        <v>147</v>
      </c>
      <c r="B152" s="55">
        <f t="shared" si="37"/>
        <v>62.079324778048488</v>
      </c>
      <c r="C152" s="55">
        <f t="shared" si="38"/>
        <v>30.611475730007982</v>
      </c>
      <c r="D152" s="55">
        <f t="shared" si="39"/>
        <v>62.743784400766813</v>
      </c>
      <c r="E152" s="55">
        <f t="shared" si="40"/>
        <v>31.634653822901399</v>
      </c>
      <c r="F152" s="55">
        <f t="shared" si="41"/>
        <v>63.408244023485146</v>
      </c>
      <c r="G152" s="55">
        <f t="shared" si="42"/>
        <v>32.657831915794816</v>
      </c>
      <c r="H152" s="55">
        <f t="shared" si="43"/>
        <v>64.072703646203479</v>
      </c>
      <c r="I152" s="55">
        <f t="shared" si="44"/>
        <v>33.681010008688233</v>
      </c>
      <c r="J152" s="55">
        <f t="shared" si="45"/>
        <v>64.737163268921819</v>
      </c>
      <c r="K152" s="55">
        <f t="shared" si="46"/>
        <v>34.704188101581657</v>
      </c>
      <c r="L152" s="55">
        <f t="shared" si="47"/>
        <v>65.401622891640145</v>
      </c>
      <c r="M152" s="55">
        <f t="shared" si="48"/>
        <v>35.727366194475067</v>
      </c>
      <c r="N152" s="55">
        <f t="shared" si="49"/>
        <v>66.066082514358484</v>
      </c>
      <c r="O152" s="55">
        <f t="shared" si="50"/>
        <v>36.750544287368484</v>
      </c>
      <c r="P152" s="55">
        <f t="shared" si="51"/>
        <v>66.73054213707681</v>
      </c>
      <c r="Q152" s="55">
        <f t="shared" si="52"/>
        <v>37.773722380261901</v>
      </c>
      <c r="R152" s="55">
        <f t="shared" si="53"/>
        <v>67.39500175979515</v>
      </c>
      <c r="S152" s="55">
        <f t="shared" si="54"/>
        <v>38.796900473155318</v>
      </c>
      <c r="V152" s="48"/>
    </row>
    <row r="153" spans="1:22" x14ac:dyDescent="0.15">
      <c r="A153" s="56">
        <v>148</v>
      </c>
      <c r="B153" s="55">
        <f t="shared" si="37"/>
        <v>61.542053144511982</v>
      </c>
      <c r="C153" s="55">
        <f t="shared" si="38"/>
        <v>30.953755509709548</v>
      </c>
      <c r="D153" s="55">
        <f t="shared" si="39"/>
        <v>62.18855464687649</v>
      </c>
      <c r="E153" s="55">
        <f t="shared" si="40"/>
        <v>31.988374187020387</v>
      </c>
      <c r="F153" s="55">
        <f t="shared" si="41"/>
        <v>62.835056149240998</v>
      </c>
      <c r="G153" s="55">
        <f t="shared" si="42"/>
        <v>33.022992864331222</v>
      </c>
      <c r="H153" s="55">
        <f t="shared" si="43"/>
        <v>63.481557651605513</v>
      </c>
      <c r="I153" s="55">
        <f t="shared" si="44"/>
        <v>34.057611541642061</v>
      </c>
      <c r="J153" s="55">
        <f t="shared" si="45"/>
        <v>64.128059153970028</v>
      </c>
      <c r="K153" s="55">
        <f t="shared" si="46"/>
        <v>35.092230218952906</v>
      </c>
      <c r="L153" s="55">
        <f t="shared" si="47"/>
        <v>64.774560656334529</v>
      </c>
      <c r="M153" s="55">
        <f t="shared" si="48"/>
        <v>36.126848896263745</v>
      </c>
      <c r="N153" s="55">
        <f t="shared" si="49"/>
        <v>65.421062158699044</v>
      </c>
      <c r="O153" s="55">
        <f t="shared" si="50"/>
        <v>37.161467573574583</v>
      </c>
      <c r="P153" s="55">
        <f t="shared" si="51"/>
        <v>66.067563661063559</v>
      </c>
      <c r="Q153" s="55">
        <f t="shared" si="52"/>
        <v>38.196086250885422</v>
      </c>
      <c r="R153" s="55">
        <f t="shared" si="53"/>
        <v>66.71406516342806</v>
      </c>
      <c r="S153" s="55">
        <f t="shared" si="54"/>
        <v>39.230704928196261</v>
      </c>
      <c r="V153" s="48"/>
    </row>
    <row r="154" spans="1:22" x14ac:dyDescent="0.15">
      <c r="A154" s="56">
        <v>149</v>
      </c>
      <c r="B154" s="55">
        <f t="shared" si="37"/>
        <v>60.998889734216988</v>
      </c>
      <c r="C154" s="55">
        <f t="shared" si="38"/>
        <v>31.286606475627096</v>
      </c>
      <c r="D154" s="55">
        <f t="shared" si="39"/>
        <v>61.627236185607252</v>
      </c>
      <c r="E154" s="55">
        <f t="shared" si="40"/>
        <v>32.33235058248367</v>
      </c>
      <c r="F154" s="55">
        <f t="shared" si="41"/>
        <v>62.255582636997516</v>
      </c>
      <c r="G154" s="55">
        <f t="shared" si="42"/>
        <v>33.378094689340251</v>
      </c>
      <c r="H154" s="55">
        <f t="shared" si="43"/>
        <v>62.883929088387788</v>
      </c>
      <c r="I154" s="55">
        <f t="shared" si="44"/>
        <v>34.423838796196826</v>
      </c>
      <c r="J154" s="55">
        <f t="shared" si="45"/>
        <v>63.512275539778059</v>
      </c>
      <c r="K154" s="55">
        <f t="shared" si="46"/>
        <v>35.469582903053407</v>
      </c>
      <c r="L154" s="55">
        <f t="shared" si="47"/>
        <v>64.140621991168317</v>
      </c>
      <c r="M154" s="55">
        <f t="shared" si="48"/>
        <v>36.515327009909981</v>
      </c>
      <c r="N154" s="55">
        <f t="shared" si="49"/>
        <v>64.768968442558588</v>
      </c>
      <c r="O154" s="55">
        <f t="shared" si="50"/>
        <v>37.561071116766556</v>
      </c>
      <c r="P154" s="55">
        <f t="shared" si="51"/>
        <v>65.397314893948845</v>
      </c>
      <c r="Q154" s="55">
        <f t="shared" si="52"/>
        <v>38.606815223623137</v>
      </c>
      <c r="R154" s="55">
        <f t="shared" si="53"/>
        <v>66.025661345339117</v>
      </c>
      <c r="S154" s="55">
        <f t="shared" si="54"/>
        <v>39.652559330479711</v>
      </c>
      <c r="V154" s="48"/>
    </row>
    <row r="155" spans="1:22" x14ac:dyDescent="0.15">
      <c r="A155" s="56">
        <v>150</v>
      </c>
      <c r="B155" s="55">
        <f t="shared" si="37"/>
        <v>60.45</v>
      </c>
      <c r="C155" s="55">
        <f t="shared" si="38"/>
        <v>31.609927238132013</v>
      </c>
      <c r="D155" s="55">
        <f t="shared" si="39"/>
        <v>61.06</v>
      </c>
      <c r="E155" s="55">
        <f t="shared" si="40"/>
        <v>32.666478230749028</v>
      </c>
      <c r="F155" s="55">
        <f t="shared" si="41"/>
        <v>61.67</v>
      </c>
      <c r="G155" s="55">
        <f t="shared" si="42"/>
        <v>33.723029223366041</v>
      </c>
      <c r="H155" s="55">
        <f t="shared" si="43"/>
        <v>62.28</v>
      </c>
      <c r="I155" s="55">
        <f t="shared" si="44"/>
        <v>34.779580215983053</v>
      </c>
      <c r="J155" s="55">
        <f t="shared" si="45"/>
        <v>62.89</v>
      </c>
      <c r="K155" s="55">
        <f t="shared" si="46"/>
        <v>35.836131208600079</v>
      </c>
      <c r="L155" s="55">
        <f t="shared" si="47"/>
        <v>63.5</v>
      </c>
      <c r="M155" s="55">
        <f t="shared" si="48"/>
        <v>36.892682201217092</v>
      </c>
      <c r="N155" s="55">
        <f t="shared" si="49"/>
        <v>64.11</v>
      </c>
      <c r="O155" s="55">
        <f t="shared" si="50"/>
        <v>37.949233193834104</v>
      </c>
      <c r="P155" s="55">
        <f t="shared" si="51"/>
        <v>64.72</v>
      </c>
      <c r="Q155" s="55">
        <f t="shared" si="52"/>
        <v>39.005784186451116</v>
      </c>
      <c r="R155" s="55">
        <f t="shared" si="53"/>
        <v>65.33</v>
      </c>
      <c r="S155" s="55">
        <f t="shared" si="54"/>
        <v>40.062335179068135</v>
      </c>
      <c r="V155" s="48"/>
    </row>
    <row r="156" spans="1:22" x14ac:dyDescent="0.15">
      <c r="A156" s="56">
        <v>151</v>
      </c>
      <c r="B156" s="55">
        <f t="shared" si="37"/>
        <v>59.895551138991308</v>
      </c>
      <c r="C156" s="55">
        <f t="shared" si="38"/>
        <v>31.923619310587945</v>
      </c>
      <c r="D156" s="55">
        <f t="shared" si="39"/>
        <v>60.487018875691845</v>
      </c>
      <c r="E156" s="55">
        <f t="shared" si="40"/>
        <v>32.99065535329801</v>
      </c>
      <c r="F156" s="55">
        <f t="shared" si="41"/>
        <v>61.078486612392368</v>
      </c>
      <c r="G156" s="55">
        <f t="shared" si="42"/>
        <v>34.057691396008067</v>
      </c>
      <c r="H156" s="55">
        <f t="shared" si="43"/>
        <v>61.669954349092905</v>
      </c>
      <c r="I156" s="55">
        <f t="shared" si="44"/>
        <v>35.124727438718132</v>
      </c>
      <c r="J156" s="55">
        <f t="shared" si="45"/>
        <v>62.261422085793441</v>
      </c>
      <c r="K156" s="55">
        <f t="shared" si="46"/>
        <v>36.191763481428197</v>
      </c>
      <c r="L156" s="55">
        <f t="shared" si="47"/>
        <v>62.852889822493964</v>
      </c>
      <c r="M156" s="55">
        <f t="shared" si="48"/>
        <v>37.258799524138261</v>
      </c>
      <c r="N156" s="55">
        <f t="shared" si="49"/>
        <v>63.444357559194501</v>
      </c>
      <c r="O156" s="55">
        <f t="shared" si="50"/>
        <v>38.325835566848319</v>
      </c>
      <c r="P156" s="55">
        <f t="shared" si="51"/>
        <v>64.035825295895023</v>
      </c>
      <c r="Q156" s="55">
        <f t="shared" si="52"/>
        <v>39.392871609558384</v>
      </c>
      <c r="R156" s="55">
        <f t="shared" si="53"/>
        <v>64.62729303259556</v>
      </c>
      <c r="S156" s="55">
        <f t="shared" si="54"/>
        <v>40.459907652268448</v>
      </c>
      <c r="V156" s="48"/>
    </row>
    <row r="157" spans="1:22" x14ac:dyDescent="0.15">
      <c r="A157" s="56">
        <v>152</v>
      </c>
      <c r="B157" s="55">
        <f t="shared" si="37"/>
        <v>59.335712041685028</v>
      </c>
      <c r="C157" s="55">
        <f t="shared" si="38"/>
        <v>32.227587139350824</v>
      </c>
      <c r="D157" s="55">
        <f t="shared" si="39"/>
        <v>59.908467348283814</v>
      </c>
      <c r="E157" s="55">
        <f t="shared" si="40"/>
        <v>33.304783202638717</v>
      </c>
      <c r="F157" s="55">
        <f t="shared" si="41"/>
        <v>60.4812226548826</v>
      </c>
      <c r="G157" s="55">
        <f t="shared" si="42"/>
        <v>34.381979265926603</v>
      </c>
      <c r="H157" s="55">
        <f t="shared" si="43"/>
        <v>61.053977961481387</v>
      </c>
      <c r="I157" s="55">
        <f t="shared" si="44"/>
        <v>35.459175329214496</v>
      </c>
      <c r="J157" s="55">
        <f t="shared" si="45"/>
        <v>61.626733268080173</v>
      </c>
      <c r="K157" s="55">
        <f t="shared" si="46"/>
        <v>36.536371392502389</v>
      </c>
      <c r="L157" s="55">
        <f t="shared" si="47"/>
        <v>62.199488574678966</v>
      </c>
      <c r="M157" s="55">
        <f t="shared" si="48"/>
        <v>37.613567455790282</v>
      </c>
      <c r="N157" s="55">
        <f t="shared" si="49"/>
        <v>62.772243881277745</v>
      </c>
      <c r="O157" s="55">
        <f t="shared" si="50"/>
        <v>38.690763519078175</v>
      </c>
      <c r="P157" s="55">
        <f t="shared" si="51"/>
        <v>63.344999187876539</v>
      </c>
      <c r="Q157" s="55">
        <f t="shared" si="52"/>
        <v>39.767959582366061</v>
      </c>
      <c r="R157" s="55">
        <f t="shared" si="53"/>
        <v>63.917754494475325</v>
      </c>
      <c r="S157" s="55">
        <f t="shared" si="54"/>
        <v>40.845155645653954</v>
      </c>
      <c r="V157" s="48"/>
    </row>
    <row r="158" spans="1:22" x14ac:dyDescent="0.15">
      <c r="A158" s="56">
        <v>153</v>
      </c>
      <c r="B158" s="55">
        <f t="shared" si="37"/>
        <v>58.770653240493459</v>
      </c>
      <c r="C158" s="55">
        <f t="shared" si="38"/>
        <v>32.521738132875427</v>
      </c>
      <c r="D158" s="55">
        <f t="shared" si="39"/>
        <v>59.324521650175711</v>
      </c>
      <c r="E158" s="55">
        <f t="shared" si="40"/>
        <v>33.608766092385231</v>
      </c>
      <c r="F158" s="55">
        <f t="shared" si="41"/>
        <v>59.878390059857956</v>
      </c>
      <c r="G158" s="55">
        <f t="shared" si="42"/>
        <v>34.695794051895042</v>
      </c>
      <c r="H158" s="55">
        <f t="shared" si="43"/>
        <v>60.432258469540201</v>
      </c>
      <c r="I158" s="55">
        <f t="shared" si="44"/>
        <v>35.782822011404846</v>
      </c>
      <c r="J158" s="55">
        <f t="shared" si="45"/>
        <v>60.986126879222454</v>
      </c>
      <c r="K158" s="55">
        <f t="shared" si="46"/>
        <v>36.869849970914665</v>
      </c>
      <c r="L158" s="55">
        <f t="shared" si="47"/>
        <v>61.539995288904699</v>
      </c>
      <c r="M158" s="55">
        <f t="shared" si="48"/>
        <v>37.956877930424469</v>
      </c>
      <c r="N158" s="55">
        <f t="shared" si="49"/>
        <v>62.093863698586944</v>
      </c>
      <c r="O158" s="55">
        <f t="shared" si="50"/>
        <v>39.04390588993428</v>
      </c>
      <c r="P158" s="55">
        <f t="shared" si="51"/>
        <v>62.647732108269196</v>
      </c>
      <c r="Q158" s="55">
        <f t="shared" si="52"/>
        <v>40.130933849444084</v>
      </c>
      <c r="R158" s="55">
        <f t="shared" si="53"/>
        <v>63.201600517951441</v>
      </c>
      <c r="S158" s="55">
        <f t="shared" si="54"/>
        <v>41.217961808953895</v>
      </c>
      <c r="V158" s="48"/>
    </row>
    <row r="159" spans="1:22" x14ac:dyDescent="0.15">
      <c r="A159" s="56">
        <v>154</v>
      </c>
      <c r="B159" s="55">
        <f t="shared" si="37"/>
        <v>58.200546857801328</v>
      </c>
      <c r="C159" s="55">
        <f t="shared" si="38"/>
        <v>32.805982689919595</v>
      </c>
      <c r="D159" s="55">
        <f t="shared" si="39"/>
        <v>58.735359656884</v>
      </c>
      <c r="E159" s="55">
        <f t="shared" si="40"/>
        <v>33.90251142640458</v>
      </c>
      <c r="F159" s="55">
        <f t="shared" si="41"/>
        <v>59.270172455966673</v>
      </c>
      <c r="G159" s="55">
        <f t="shared" si="42"/>
        <v>34.999040162889564</v>
      </c>
      <c r="H159" s="55">
        <f t="shared" si="43"/>
        <v>59.804985255049345</v>
      </c>
      <c r="I159" s="55">
        <f t="shared" si="44"/>
        <v>36.095568899374548</v>
      </c>
      <c r="J159" s="55">
        <f t="shared" si="45"/>
        <v>60.339798054132018</v>
      </c>
      <c r="K159" s="55">
        <f t="shared" si="46"/>
        <v>37.192097635859533</v>
      </c>
      <c r="L159" s="55">
        <f t="shared" si="47"/>
        <v>60.874610853214698</v>
      </c>
      <c r="M159" s="55">
        <f t="shared" si="48"/>
        <v>38.288626372344517</v>
      </c>
      <c r="N159" s="55">
        <f t="shared" si="49"/>
        <v>61.40942365229737</v>
      </c>
      <c r="O159" s="55">
        <f t="shared" si="50"/>
        <v>39.385155108829501</v>
      </c>
      <c r="P159" s="55">
        <f t="shared" si="51"/>
        <v>61.944236451380043</v>
      </c>
      <c r="Q159" s="55">
        <f t="shared" si="52"/>
        <v>40.481683845314485</v>
      </c>
      <c r="R159" s="55">
        <f t="shared" si="53"/>
        <v>62.479049250462722</v>
      </c>
      <c r="S159" s="55">
        <f t="shared" si="54"/>
        <v>41.578212581799463</v>
      </c>
      <c r="V159" s="48"/>
    </row>
    <row r="160" spans="1:22" x14ac:dyDescent="0.15">
      <c r="A160" s="56">
        <v>155</v>
      </c>
      <c r="B160" s="55">
        <f t="shared" si="37"/>
        <v>57.625566553535535</v>
      </c>
      <c r="C160" s="55">
        <f t="shared" si="38"/>
        <v>33.080234226837725</v>
      </c>
      <c r="D160" s="55">
        <f t="shared" si="39"/>
        <v>58.141160832859185</v>
      </c>
      <c r="E160" s="55">
        <f t="shared" si="40"/>
        <v>34.185929727022433</v>
      </c>
      <c r="F160" s="55">
        <f t="shared" si="41"/>
        <v>58.656755112182836</v>
      </c>
      <c r="G160" s="55">
        <f t="shared" si="42"/>
        <v>35.291625227207149</v>
      </c>
      <c r="H160" s="55">
        <f t="shared" si="43"/>
        <v>59.172349391506494</v>
      </c>
      <c r="I160" s="55">
        <f t="shared" si="44"/>
        <v>36.397320727391858</v>
      </c>
      <c r="J160" s="55">
        <f t="shared" si="45"/>
        <v>59.687943670830151</v>
      </c>
      <c r="K160" s="55">
        <f t="shared" si="46"/>
        <v>37.503016227576573</v>
      </c>
      <c r="L160" s="55">
        <f t="shared" si="47"/>
        <v>60.203537950153802</v>
      </c>
      <c r="M160" s="55">
        <f t="shared" si="48"/>
        <v>38.608711727761289</v>
      </c>
      <c r="N160" s="55">
        <f t="shared" si="49"/>
        <v>60.719132229477452</v>
      </c>
      <c r="O160" s="55">
        <f t="shared" si="50"/>
        <v>39.714407227945998</v>
      </c>
      <c r="P160" s="55">
        <f t="shared" si="51"/>
        <v>61.234726508801103</v>
      </c>
      <c r="Q160" s="55">
        <f t="shared" si="52"/>
        <v>40.820102728130713</v>
      </c>
      <c r="R160" s="55">
        <f t="shared" si="53"/>
        <v>61.75032078812476</v>
      </c>
      <c r="S160" s="55">
        <f t="shared" si="54"/>
        <v>41.925798228315422</v>
      </c>
      <c r="V160" s="48"/>
    </row>
    <row r="161" spans="1:22" x14ac:dyDescent="0.15">
      <c r="A161" s="56">
        <v>156</v>
      </c>
      <c r="B161" s="55">
        <f t="shared" si="37"/>
        <v>57.04588747226672</v>
      </c>
      <c r="C161" s="55">
        <f t="shared" si="38"/>
        <v>33.344409203954925</v>
      </c>
      <c r="D161" s="55">
        <f t="shared" si="39"/>
        <v>57.542106176819196</v>
      </c>
      <c r="E161" s="55">
        <f t="shared" si="40"/>
        <v>34.458934662278899</v>
      </c>
      <c r="F161" s="55">
        <f t="shared" si="41"/>
        <v>58.038324881371672</v>
      </c>
      <c r="G161" s="55">
        <f t="shared" si="42"/>
        <v>35.573460120602874</v>
      </c>
      <c r="H161" s="55">
        <f t="shared" si="43"/>
        <v>58.534543585924148</v>
      </c>
      <c r="I161" s="55">
        <f t="shared" si="44"/>
        <v>36.687985578926842</v>
      </c>
      <c r="J161" s="55">
        <f t="shared" si="45"/>
        <v>59.03076229047663</v>
      </c>
      <c r="K161" s="55">
        <f t="shared" si="46"/>
        <v>37.802511037250824</v>
      </c>
      <c r="L161" s="55">
        <f t="shared" si="47"/>
        <v>59.526980995029106</v>
      </c>
      <c r="M161" s="55">
        <f t="shared" si="48"/>
        <v>38.917036495574791</v>
      </c>
      <c r="N161" s="55">
        <f t="shared" si="49"/>
        <v>60.023199699581582</v>
      </c>
      <c r="O161" s="55">
        <f t="shared" si="50"/>
        <v>40.031561953898766</v>
      </c>
      <c r="P161" s="55">
        <f t="shared" si="51"/>
        <v>60.519418404134058</v>
      </c>
      <c r="Q161" s="55">
        <f t="shared" si="52"/>
        <v>41.146087412222734</v>
      </c>
      <c r="R161" s="55">
        <f t="shared" si="53"/>
        <v>61.015637108686533</v>
      </c>
      <c r="S161" s="55">
        <f t="shared" si="54"/>
        <v>42.260612870546709</v>
      </c>
      <c r="V161" s="48"/>
    </row>
    <row r="162" spans="1:22" x14ac:dyDescent="0.15">
      <c r="A162" s="56">
        <v>157</v>
      </c>
      <c r="B162" s="55">
        <f t="shared" si="37"/>
        <v>56.461686189858511</v>
      </c>
      <c r="C162" s="55">
        <f t="shared" si="38"/>
        <v>33.598427151014064</v>
      </c>
      <c r="D162" s="55">
        <f t="shared" si="39"/>
        <v>56.938378166615422</v>
      </c>
      <c r="E162" s="55">
        <f t="shared" si="40"/>
        <v>34.721443072226045</v>
      </c>
      <c r="F162" s="55">
        <f t="shared" si="41"/>
        <v>57.41507014337234</v>
      </c>
      <c r="G162" s="55">
        <f t="shared" si="42"/>
        <v>35.844458993438018</v>
      </c>
      <c r="H162" s="55">
        <f t="shared" si="43"/>
        <v>57.89176212012925</v>
      </c>
      <c r="I162" s="55">
        <f t="shared" si="44"/>
        <v>36.967474914649991</v>
      </c>
      <c r="J162" s="55">
        <f t="shared" si="45"/>
        <v>58.368454096886168</v>
      </c>
      <c r="K162" s="55">
        <f t="shared" si="46"/>
        <v>38.090490835861978</v>
      </c>
      <c r="L162" s="55">
        <f t="shared" si="47"/>
        <v>58.845146073643079</v>
      </c>
      <c r="M162" s="55">
        <f t="shared" si="48"/>
        <v>39.213506757073951</v>
      </c>
      <c r="N162" s="55">
        <f t="shared" si="49"/>
        <v>59.321838050399997</v>
      </c>
      <c r="O162" s="55">
        <f t="shared" si="50"/>
        <v>40.336522678285931</v>
      </c>
      <c r="P162" s="55">
        <f t="shared" si="51"/>
        <v>59.798530027156914</v>
      </c>
      <c r="Q162" s="55">
        <f t="shared" si="52"/>
        <v>41.459538599497904</v>
      </c>
      <c r="R162" s="55">
        <f t="shared" si="53"/>
        <v>60.275222003913825</v>
      </c>
      <c r="S162" s="55">
        <f t="shared" si="54"/>
        <v>42.582554520709877</v>
      </c>
      <c r="V162" s="48"/>
    </row>
    <row r="163" spans="1:22" x14ac:dyDescent="0.15">
      <c r="A163" s="56">
        <v>158</v>
      </c>
      <c r="B163" s="55">
        <f t="shared" si="37"/>
        <v>55.8731406596808</v>
      </c>
      <c r="C163" s="55">
        <f t="shared" si="38"/>
        <v>33.84221069168774</v>
      </c>
      <c r="D163" s="55">
        <f t="shared" si="39"/>
        <v>56.330160703648211</v>
      </c>
      <c r="E163" s="55">
        <f t="shared" si="40"/>
        <v>34.973374994259217</v>
      </c>
      <c r="F163" s="55">
        <f t="shared" si="41"/>
        <v>56.787180747615622</v>
      </c>
      <c r="G163" s="55">
        <f t="shared" si="42"/>
        <v>36.104539296830694</v>
      </c>
      <c r="H163" s="55">
        <f t="shared" si="43"/>
        <v>57.24420079158304</v>
      </c>
      <c r="I163" s="55">
        <f t="shared" si="44"/>
        <v>37.235703599402179</v>
      </c>
      <c r="J163" s="55">
        <f t="shared" si="45"/>
        <v>57.701220835550451</v>
      </c>
      <c r="K163" s="55">
        <f t="shared" si="46"/>
        <v>38.366867901973663</v>
      </c>
      <c r="L163" s="55">
        <f t="shared" si="47"/>
        <v>58.158240879517862</v>
      </c>
      <c r="M163" s="55">
        <f t="shared" si="48"/>
        <v>39.49803220454514</v>
      </c>
      <c r="N163" s="55">
        <f t="shared" si="49"/>
        <v>58.61526092348528</v>
      </c>
      <c r="O163" s="55">
        <f t="shared" si="50"/>
        <v>40.629196507116617</v>
      </c>
      <c r="P163" s="55">
        <f t="shared" si="51"/>
        <v>59.072280967452691</v>
      </c>
      <c r="Q163" s="55">
        <f t="shared" si="52"/>
        <v>41.760360809688102</v>
      </c>
      <c r="R163" s="55">
        <f t="shared" si="53"/>
        <v>59.529301011420102</v>
      </c>
      <c r="S163" s="55">
        <f t="shared" si="54"/>
        <v>42.891525112259579</v>
      </c>
      <c r="V163" s="48"/>
    </row>
    <row r="164" spans="1:22" x14ac:dyDescent="0.15">
      <c r="A164" s="56">
        <v>159</v>
      </c>
      <c r="B164" s="55">
        <f t="shared" si="37"/>
        <v>55.280430158403462</v>
      </c>
      <c r="C164" s="55">
        <f t="shared" si="38"/>
        <v>34.075685567147865</v>
      </c>
      <c r="D164" s="55">
        <f t="shared" si="39"/>
        <v>55.717639056848725</v>
      </c>
      <c r="E164" s="55">
        <f t="shared" si="40"/>
        <v>35.214653687474446</v>
      </c>
      <c r="F164" s="55">
        <f t="shared" si="41"/>
        <v>56.154847955293988</v>
      </c>
      <c r="G164" s="55">
        <f t="shared" si="42"/>
        <v>36.353621807801034</v>
      </c>
      <c r="H164" s="55">
        <f t="shared" si="43"/>
        <v>56.592056853739258</v>
      </c>
      <c r="I164" s="55">
        <f t="shared" si="44"/>
        <v>37.492589928127622</v>
      </c>
      <c r="J164" s="55">
        <f t="shared" si="45"/>
        <v>57.029265752184529</v>
      </c>
      <c r="K164" s="55">
        <f t="shared" si="46"/>
        <v>38.63155804845421</v>
      </c>
      <c r="L164" s="55">
        <f t="shared" si="47"/>
        <v>57.466474650629792</v>
      </c>
      <c r="M164" s="55">
        <f t="shared" si="48"/>
        <v>39.770526168780798</v>
      </c>
      <c r="N164" s="55">
        <f t="shared" si="49"/>
        <v>57.903683549075055</v>
      </c>
      <c r="O164" s="55">
        <f t="shared" si="50"/>
        <v>40.909494289107379</v>
      </c>
      <c r="P164" s="55">
        <f t="shared" si="51"/>
        <v>58.340892447520325</v>
      </c>
      <c r="Q164" s="55">
        <f t="shared" si="52"/>
        <v>42.048462409433967</v>
      </c>
      <c r="R164" s="55">
        <f t="shared" si="53"/>
        <v>58.778101345965595</v>
      </c>
      <c r="S164" s="55">
        <f t="shared" si="54"/>
        <v>43.187430529760547</v>
      </c>
      <c r="V164" s="48"/>
    </row>
    <row r="165" spans="1:22" x14ac:dyDescent="0.15">
      <c r="A165" s="56">
        <v>160</v>
      </c>
      <c r="B165" s="55">
        <f t="shared" si="37"/>
        <v>54.683735231386919</v>
      </c>
      <c r="C165" s="55">
        <f t="shared" si="38"/>
        <v>34.298780658685651</v>
      </c>
      <c r="D165" s="55">
        <f t="shared" si="39"/>
        <v>55.100999806244232</v>
      </c>
      <c r="E165" s="55">
        <f t="shared" si="40"/>
        <v>35.445205656044457</v>
      </c>
      <c r="F165" s="55">
        <f t="shared" si="41"/>
        <v>55.518264381101545</v>
      </c>
      <c r="G165" s="55">
        <f t="shared" si="42"/>
        <v>36.591630653403264</v>
      </c>
      <c r="H165" s="55">
        <f t="shared" si="43"/>
        <v>55.935528955958866</v>
      </c>
      <c r="I165" s="55">
        <f t="shared" si="44"/>
        <v>37.738055650762078</v>
      </c>
      <c r="J165" s="55">
        <f t="shared" si="45"/>
        <v>56.352793530816186</v>
      </c>
      <c r="K165" s="55">
        <f t="shared" si="46"/>
        <v>38.884480648120892</v>
      </c>
      <c r="L165" s="55">
        <f t="shared" si="47"/>
        <v>56.770058105673499</v>
      </c>
      <c r="M165" s="55">
        <f t="shared" si="48"/>
        <v>40.030905645479699</v>
      </c>
      <c r="N165" s="55">
        <f t="shared" si="49"/>
        <v>57.187322680530812</v>
      </c>
      <c r="O165" s="55">
        <f t="shared" si="50"/>
        <v>41.177330642838506</v>
      </c>
      <c r="P165" s="55">
        <f t="shared" si="51"/>
        <v>57.604587255388125</v>
      </c>
      <c r="Q165" s="55">
        <f t="shared" si="52"/>
        <v>42.323755640197312</v>
      </c>
      <c r="R165" s="55">
        <f t="shared" si="53"/>
        <v>58.021851830245446</v>
      </c>
      <c r="S165" s="55">
        <f t="shared" si="54"/>
        <v>43.470180637556119</v>
      </c>
      <c r="V165" s="48"/>
    </row>
    <row r="166" spans="1:22" x14ac:dyDescent="0.15">
      <c r="A166" s="56">
        <v>161</v>
      </c>
      <c r="B166" s="55">
        <f t="shared" si="37"/>
        <v>54.083237637686231</v>
      </c>
      <c r="C166" s="55">
        <f t="shared" si="38"/>
        <v>34.511428009375059</v>
      </c>
      <c r="D166" s="55">
        <f t="shared" si="39"/>
        <v>54.480430786123961</v>
      </c>
      <c r="E166" s="55">
        <f t="shared" si="40"/>
        <v>35.664960671606224</v>
      </c>
      <c r="F166" s="55">
        <f t="shared" si="41"/>
        <v>54.877623934561697</v>
      </c>
      <c r="G166" s="55">
        <f t="shared" si="42"/>
        <v>36.818493333837388</v>
      </c>
      <c r="H166" s="55">
        <f t="shared" si="43"/>
        <v>55.274817082999427</v>
      </c>
      <c r="I166" s="55">
        <f t="shared" si="44"/>
        <v>37.97202599606856</v>
      </c>
      <c r="J166" s="55">
        <f t="shared" si="45"/>
        <v>55.672010231437156</v>
      </c>
      <c r="K166" s="55">
        <f t="shared" si="46"/>
        <v>39.125558658299731</v>
      </c>
      <c r="L166" s="55">
        <f t="shared" si="47"/>
        <v>56.069203379874892</v>
      </c>
      <c r="M166" s="55">
        <f t="shared" si="48"/>
        <v>40.279091320530895</v>
      </c>
      <c r="N166" s="55">
        <f t="shared" si="49"/>
        <v>56.466396528312622</v>
      </c>
      <c r="O166" s="55">
        <f t="shared" si="50"/>
        <v>41.43262398276206</v>
      </c>
      <c r="P166" s="55">
        <f t="shared" si="51"/>
        <v>56.863589676750351</v>
      </c>
      <c r="Q166" s="55">
        <f t="shared" si="52"/>
        <v>42.586156644993224</v>
      </c>
      <c r="R166" s="55">
        <f t="shared" si="53"/>
        <v>57.260782825188087</v>
      </c>
      <c r="S166" s="55">
        <f t="shared" si="54"/>
        <v>43.739689307224388</v>
      </c>
      <c r="V166" s="48"/>
    </row>
    <row r="167" spans="1:22" x14ac:dyDescent="0.15">
      <c r="A167" s="56">
        <v>162</v>
      </c>
      <c r="B167" s="55">
        <f t="shared" si="37"/>
        <v>53.479120294685586</v>
      </c>
      <c r="C167" s="55">
        <f t="shared" si="38"/>
        <v>34.713562844773101</v>
      </c>
      <c r="D167" s="55">
        <f t="shared" si="39"/>
        <v>53.856121027823022</v>
      </c>
      <c r="E167" s="55">
        <f t="shared" si="40"/>
        <v>35.873851794653191</v>
      </c>
      <c r="F167" s="55">
        <f t="shared" si="41"/>
        <v>54.233121760960458</v>
      </c>
      <c r="G167" s="55">
        <f t="shared" si="42"/>
        <v>37.034140744533275</v>
      </c>
      <c r="H167" s="55">
        <f t="shared" si="43"/>
        <v>54.610122494097894</v>
      </c>
      <c r="I167" s="55">
        <f t="shared" si="44"/>
        <v>38.194429694413365</v>
      </c>
      <c r="J167" s="55">
        <f t="shared" si="45"/>
        <v>54.98712322723533</v>
      </c>
      <c r="K167" s="55">
        <f t="shared" si="46"/>
        <v>39.354718644293456</v>
      </c>
      <c r="L167" s="55">
        <f t="shared" si="47"/>
        <v>55.364123960372766</v>
      </c>
      <c r="M167" s="55">
        <f t="shared" si="48"/>
        <v>40.515007594173539</v>
      </c>
      <c r="N167" s="55">
        <f t="shared" si="49"/>
        <v>55.741124693510201</v>
      </c>
      <c r="O167" s="55">
        <f t="shared" si="50"/>
        <v>41.67529654405363</v>
      </c>
      <c r="P167" s="55">
        <f t="shared" si="51"/>
        <v>56.118125426647637</v>
      </c>
      <c r="Q167" s="55">
        <f t="shared" si="52"/>
        <v>42.835585493933714</v>
      </c>
      <c r="R167" s="55">
        <f t="shared" si="53"/>
        <v>56.495126159785073</v>
      </c>
      <c r="S167" s="55">
        <f t="shared" si="54"/>
        <v>43.995874443813797</v>
      </c>
      <c r="V167" s="48"/>
    </row>
    <row r="168" spans="1:22" x14ac:dyDescent="0.15">
      <c r="A168" s="56">
        <v>163</v>
      </c>
      <c r="B168" s="55">
        <f t="shared" si="37"/>
        <v>52.871567222379909</v>
      </c>
      <c r="C168" s="55">
        <f t="shared" si="38"/>
        <v>34.905123592650796</v>
      </c>
      <c r="D168" s="55">
        <f t="shared" si="39"/>
        <v>53.22826070214164</v>
      </c>
      <c r="E168" s="55">
        <f t="shared" si="40"/>
        <v>36.071815394925693</v>
      </c>
      <c r="F168" s="55">
        <f t="shared" si="41"/>
        <v>53.584954181903385</v>
      </c>
      <c r="G168" s="55">
        <f t="shared" si="42"/>
        <v>37.238507197200597</v>
      </c>
      <c r="H168" s="55">
        <f t="shared" si="43"/>
        <v>53.941647661665122</v>
      </c>
      <c r="I168" s="55">
        <f t="shared" si="44"/>
        <v>38.405198999475502</v>
      </c>
      <c r="J168" s="55">
        <f t="shared" si="45"/>
        <v>54.29834114142686</v>
      </c>
      <c r="K168" s="55">
        <f t="shared" si="46"/>
        <v>39.571890801750406</v>
      </c>
      <c r="L168" s="55">
        <f t="shared" si="47"/>
        <v>54.655034621188605</v>
      </c>
      <c r="M168" s="55">
        <f t="shared" si="48"/>
        <v>40.738582604025311</v>
      </c>
      <c r="N168" s="55">
        <f t="shared" si="49"/>
        <v>55.011728100950343</v>
      </c>
      <c r="O168" s="55">
        <f t="shared" si="50"/>
        <v>41.905274406300215</v>
      </c>
      <c r="P168" s="55">
        <f t="shared" si="51"/>
        <v>55.368421580712081</v>
      </c>
      <c r="Q168" s="55">
        <f t="shared" si="52"/>
        <v>43.071966208575112</v>
      </c>
      <c r="R168" s="55">
        <f t="shared" si="53"/>
        <v>55.725115060473819</v>
      </c>
      <c r="S168" s="55">
        <f t="shared" si="54"/>
        <v>44.238658010850017</v>
      </c>
      <c r="V168" s="48"/>
    </row>
    <row r="169" spans="1:22" x14ac:dyDescent="0.15">
      <c r="A169" s="56">
        <v>164</v>
      </c>
      <c r="B169" s="55">
        <f t="shared" si="37"/>
        <v>52.260763487320489</v>
      </c>
      <c r="C169" s="55">
        <f t="shared" si="38"/>
        <v>35.086051901748633</v>
      </c>
      <c r="D169" s="55">
        <f t="shared" si="39"/>
        <v>52.597041061417229</v>
      </c>
      <c r="E169" s="55">
        <f t="shared" si="40"/>
        <v>36.25879117079338</v>
      </c>
      <c r="F169" s="55">
        <f t="shared" si="41"/>
        <v>52.93331863551397</v>
      </c>
      <c r="G169" s="55">
        <f t="shared" si="42"/>
        <v>37.431530439838127</v>
      </c>
      <c r="H169" s="55">
        <f t="shared" si="43"/>
        <v>53.269596209610711</v>
      </c>
      <c r="I169" s="55">
        <f t="shared" si="44"/>
        <v>38.604269708882875</v>
      </c>
      <c r="J169" s="55">
        <f t="shared" si="45"/>
        <v>53.605873783707452</v>
      </c>
      <c r="K169" s="55">
        <f t="shared" si="46"/>
        <v>39.777008977927629</v>
      </c>
      <c r="L169" s="55">
        <f t="shared" si="47"/>
        <v>53.942151357804192</v>
      </c>
      <c r="M169" s="55">
        <f t="shared" si="48"/>
        <v>40.949748246972376</v>
      </c>
      <c r="N169" s="55">
        <f t="shared" si="49"/>
        <v>54.278428931900926</v>
      </c>
      <c r="O169" s="55">
        <f t="shared" si="50"/>
        <v>42.122487516017124</v>
      </c>
      <c r="P169" s="55">
        <f t="shared" si="51"/>
        <v>54.614706505997667</v>
      </c>
      <c r="Q169" s="55">
        <f t="shared" si="52"/>
        <v>43.295226785061871</v>
      </c>
      <c r="R169" s="55">
        <f t="shared" si="53"/>
        <v>54.950984080094408</v>
      </c>
      <c r="S169" s="55">
        <f t="shared" si="54"/>
        <v>44.467966054106618</v>
      </c>
      <c r="V169" s="48"/>
    </row>
    <row r="170" spans="1:22" x14ac:dyDescent="0.15">
      <c r="A170" s="56">
        <v>165</v>
      </c>
      <c r="B170" s="55">
        <f t="shared" si="37"/>
        <v>51.646895146242016</v>
      </c>
      <c r="C170" s="55">
        <f t="shared" si="38"/>
        <v>35.256292659550986</v>
      </c>
      <c r="D170" s="55">
        <f t="shared" si="39"/>
        <v>51.962654381267093</v>
      </c>
      <c r="E170" s="55">
        <f t="shared" si="40"/>
        <v>36.434722167623654</v>
      </c>
      <c r="F170" s="55">
        <f t="shared" si="41"/>
        <v>52.27841361629217</v>
      </c>
      <c r="G170" s="55">
        <f t="shared" si="42"/>
        <v>37.613151675696315</v>
      </c>
      <c r="H170" s="55">
        <f t="shared" si="43"/>
        <v>52.594172851317246</v>
      </c>
      <c r="I170" s="55">
        <f t="shared" si="44"/>
        <v>38.791581183768976</v>
      </c>
      <c r="J170" s="55">
        <f t="shared" si="45"/>
        <v>52.909932086342323</v>
      </c>
      <c r="K170" s="55">
        <f t="shared" si="46"/>
        <v>39.970010691841644</v>
      </c>
      <c r="L170" s="55">
        <f t="shared" si="47"/>
        <v>53.2256913213674</v>
      </c>
      <c r="M170" s="55">
        <f t="shared" si="48"/>
        <v>41.148440199914305</v>
      </c>
      <c r="N170" s="55">
        <f t="shared" si="49"/>
        <v>53.541450556392476</v>
      </c>
      <c r="O170" s="55">
        <f t="shared" si="50"/>
        <v>42.326869707986965</v>
      </c>
      <c r="P170" s="55">
        <f t="shared" si="51"/>
        <v>53.857209791417546</v>
      </c>
      <c r="Q170" s="55">
        <f t="shared" si="52"/>
        <v>43.505299216059633</v>
      </c>
      <c r="R170" s="55">
        <f t="shared" si="53"/>
        <v>54.172969026442622</v>
      </c>
      <c r="S170" s="55">
        <f t="shared" si="54"/>
        <v>44.683728724132294</v>
      </c>
      <c r="V170" s="48"/>
    </row>
    <row r="171" spans="1:22" x14ac:dyDescent="0.15">
      <c r="A171" s="56">
        <v>166</v>
      </c>
      <c r="B171" s="55">
        <f t="shared" si="37"/>
        <v>51.030149189387878</v>
      </c>
      <c r="C171" s="55">
        <f t="shared" si="38"/>
        <v>35.415794009073871</v>
      </c>
      <c r="D171" s="55">
        <f t="shared" si="39"/>
        <v>51.325293902019467</v>
      </c>
      <c r="E171" s="55">
        <f t="shared" si="40"/>
        <v>36.599554795130587</v>
      </c>
      <c r="F171" s="55">
        <f t="shared" si="41"/>
        <v>51.620438614651064</v>
      </c>
      <c r="G171" s="55">
        <f t="shared" si="42"/>
        <v>37.783315581187303</v>
      </c>
      <c r="H171" s="55">
        <f t="shared" si="43"/>
        <v>51.915583327282661</v>
      </c>
      <c r="I171" s="55">
        <f t="shared" si="44"/>
        <v>38.967076367244012</v>
      </c>
      <c r="J171" s="55">
        <f t="shared" si="45"/>
        <v>52.210728039914258</v>
      </c>
      <c r="K171" s="55">
        <f t="shared" si="46"/>
        <v>40.150837153300735</v>
      </c>
      <c r="L171" s="55">
        <f t="shared" si="47"/>
        <v>52.505872752545848</v>
      </c>
      <c r="M171" s="55">
        <f t="shared" si="48"/>
        <v>41.334597939357451</v>
      </c>
      <c r="N171" s="55">
        <f t="shared" si="49"/>
        <v>52.801017465177445</v>
      </c>
      <c r="O171" s="55">
        <f t="shared" si="50"/>
        <v>42.518358725414167</v>
      </c>
      <c r="P171" s="55">
        <f t="shared" si="51"/>
        <v>53.096162177809035</v>
      </c>
      <c r="Q171" s="55">
        <f t="shared" si="52"/>
        <v>43.702119511470883</v>
      </c>
      <c r="R171" s="55">
        <f t="shared" si="53"/>
        <v>53.391306890440632</v>
      </c>
      <c r="S171" s="55">
        <f t="shared" si="54"/>
        <v>44.885880297527592</v>
      </c>
      <c r="V171" s="48"/>
    </row>
    <row r="172" spans="1:22" x14ac:dyDescent="0.15">
      <c r="A172" s="56">
        <v>167</v>
      </c>
      <c r="B172" s="55">
        <f t="shared" si="37"/>
        <v>50.410713483551064</v>
      </c>
      <c r="C172" s="55">
        <f t="shared" si="38"/>
        <v>35.56450736466109</v>
      </c>
      <c r="D172" s="55">
        <f t="shared" si="39"/>
        <v>50.685153769850587</v>
      </c>
      <c r="E172" s="55">
        <f t="shared" si="40"/>
        <v>36.753238843699073</v>
      </c>
      <c r="F172" s="55">
        <f t="shared" si="41"/>
        <v>50.959594056150095</v>
      </c>
      <c r="G172" s="55">
        <f t="shared" si="42"/>
        <v>37.941970322737056</v>
      </c>
      <c r="H172" s="55">
        <f t="shared" si="43"/>
        <v>51.234034342449611</v>
      </c>
      <c r="I172" s="55">
        <f t="shared" si="44"/>
        <v>39.130701801775047</v>
      </c>
      <c r="J172" s="55">
        <f t="shared" si="45"/>
        <v>51.508474628749127</v>
      </c>
      <c r="K172" s="55">
        <f t="shared" si="46"/>
        <v>40.319433280813037</v>
      </c>
      <c r="L172" s="55">
        <f t="shared" si="47"/>
        <v>51.782914915048643</v>
      </c>
      <c r="M172" s="55">
        <f t="shared" si="48"/>
        <v>41.50816475985102</v>
      </c>
      <c r="N172" s="55">
        <f t="shared" si="49"/>
        <v>52.057355201348159</v>
      </c>
      <c r="O172" s="55">
        <f t="shared" si="50"/>
        <v>42.696896238889011</v>
      </c>
      <c r="P172" s="55">
        <f t="shared" si="51"/>
        <v>52.331795487647675</v>
      </c>
      <c r="Q172" s="55">
        <f t="shared" si="52"/>
        <v>43.885627717926994</v>
      </c>
      <c r="R172" s="55">
        <f t="shared" si="53"/>
        <v>52.606235773947191</v>
      </c>
      <c r="S172" s="55">
        <f t="shared" si="54"/>
        <v>45.074359196964977</v>
      </c>
      <c r="V172" s="48"/>
    </row>
    <row r="173" spans="1:22" x14ac:dyDescent="0.15">
      <c r="A173" s="56">
        <v>168</v>
      </c>
      <c r="B173" s="55">
        <f t="shared" si="37"/>
        <v>49.788776714848218</v>
      </c>
      <c r="C173" s="55">
        <f t="shared" si="38"/>
        <v>35.702387426783908</v>
      </c>
      <c r="D173" s="55">
        <f t="shared" si="39"/>
        <v>50.042428977645883</v>
      </c>
      <c r="E173" s="55">
        <f t="shared" si="40"/>
        <v>36.895727499679147</v>
      </c>
      <c r="F173" s="55">
        <f t="shared" si="41"/>
        <v>50.296081240443549</v>
      </c>
      <c r="G173" s="55">
        <f t="shared" si="42"/>
        <v>38.089067572574393</v>
      </c>
      <c r="H173" s="55">
        <f t="shared" si="43"/>
        <v>50.549733503241214</v>
      </c>
      <c r="I173" s="55">
        <f t="shared" si="44"/>
        <v>39.282407645469632</v>
      </c>
      <c r="J173" s="55">
        <f t="shared" si="45"/>
        <v>50.803385766038886</v>
      </c>
      <c r="K173" s="55">
        <f t="shared" si="46"/>
        <v>40.475747718364879</v>
      </c>
      <c r="L173" s="55">
        <f t="shared" si="47"/>
        <v>51.057038028836551</v>
      </c>
      <c r="M173" s="55">
        <f t="shared" si="48"/>
        <v>41.669087791260125</v>
      </c>
      <c r="N173" s="55">
        <f t="shared" si="49"/>
        <v>51.310690291634216</v>
      </c>
      <c r="O173" s="55">
        <f t="shared" si="50"/>
        <v>42.862427864155364</v>
      </c>
      <c r="P173" s="55">
        <f t="shared" si="51"/>
        <v>51.564342554431882</v>
      </c>
      <c r="Q173" s="55">
        <f t="shared" si="52"/>
        <v>44.055767937050611</v>
      </c>
      <c r="R173" s="55">
        <f t="shared" si="53"/>
        <v>51.817994817229547</v>
      </c>
      <c r="S173" s="55">
        <f t="shared" si="54"/>
        <v>45.24910800994585</v>
      </c>
      <c r="V173" s="48"/>
    </row>
    <row r="174" spans="1:22" x14ac:dyDescent="0.15">
      <c r="A174" s="56">
        <v>169</v>
      </c>
      <c r="B174" s="55">
        <f t="shared" si="37"/>
        <v>49.164528331243893</v>
      </c>
      <c r="C174" s="55">
        <f t="shared" si="38"/>
        <v>35.829392195839738</v>
      </c>
      <c r="D174" s="55">
        <f t="shared" si="39"/>
        <v>49.397315305603279</v>
      </c>
      <c r="E174" s="55">
        <f t="shared" si="40"/>
        <v>37.026977359645883</v>
      </c>
      <c r="F174" s="55">
        <f t="shared" si="41"/>
        <v>49.630102279962664</v>
      </c>
      <c r="G174" s="55">
        <f t="shared" si="42"/>
        <v>38.224562523452036</v>
      </c>
      <c r="H174" s="55">
        <f t="shared" si="43"/>
        <v>49.862889254322049</v>
      </c>
      <c r="I174" s="55">
        <f t="shared" si="44"/>
        <v>39.422147687258182</v>
      </c>
      <c r="J174" s="55">
        <f t="shared" si="45"/>
        <v>50.095676228681434</v>
      </c>
      <c r="K174" s="55">
        <f t="shared" si="46"/>
        <v>40.619732851064335</v>
      </c>
      <c r="L174" s="55">
        <f t="shared" si="47"/>
        <v>50.328463203040819</v>
      </c>
      <c r="M174" s="55">
        <f t="shared" si="48"/>
        <v>41.817318014870487</v>
      </c>
      <c r="N174" s="55">
        <f t="shared" si="49"/>
        <v>50.561250177400204</v>
      </c>
      <c r="O174" s="55">
        <f t="shared" si="50"/>
        <v>43.014903178676633</v>
      </c>
      <c r="P174" s="55">
        <f t="shared" si="51"/>
        <v>50.794037151759589</v>
      </c>
      <c r="Q174" s="55">
        <f t="shared" si="52"/>
        <v>44.212488342482786</v>
      </c>
      <c r="R174" s="55">
        <f t="shared" si="53"/>
        <v>51.026824126118974</v>
      </c>
      <c r="S174" s="55">
        <f t="shared" si="54"/>
        <v>45.410073506288931</v>
      </c>
      <c r="V174" s="48"/>
    </row>
    <row r="175" spans="1:22" x14ac:dyDescent="0.15">
      <c r="A175" s="56">
        <v>170</v>
      </c>
      <c r="B175" s="55">
        <f t="shared" si="37"/>
        <v>48.53815848484296</v>
      </c>
      <c r="C175" s="55">
        <f t="shared" si="38"/>
        <v>35.945482984945592</v>
      </c>
      <c r="D175" s="55">
        <f t="shared" si="39"/>
        <v>48.75000926159661</v>
      </c>
      <c r="E175" s="55">
        <f t="shared" si="40"/>
        <v>37.146948443620488</v>
      </c>
      <c r="F175" s="55">
        <f t="shared" si="41"/>
        <v>48.961860038350267</v>
      </c>
      <c r="G175" s="55">
        <f t="shared" si="42"/>
        <v>38.348413902295377</v>
      </c>
      <c r="H175" s="55">
        <f t="shared" si="43"/>
        <v>49.173710815103924</v>
      </c>
      <c r="I175" s="55">
        <f t="shared" si="44"/>
        <v>39.549879360970273</v>
      </c>
      <c r="J175" s="55">
        <f t="shared" si="45"/>
        <v>49.385561591857581</v>
      </c>
      <c r="K175" s="55">
        <f t="shared" si="46"/>
        <v>40.751344819645169</v>
      </c>
      <c r="L175" s="55">
        <f t="shared" si="47"/>
        <v>49.597412368611231</v>
      </c>
      <c r="M175" s="55">
        <f t="shared" si="48"/>
        <v>41.952810278320065</v>
      </c>
      <c r="N175" s="55">
        <f t="shared" si="49"/>
        <v>49.809263145364888</v>
      </c>
      <c r="O175" s="55">
        <f t="shared" si="50"/>
        <v>43.154275736994954</v>
      </c>
      <c r="P175" s="55">
        <f t="shared" si="51"/>
        <v>50.021113922118545</v>
      </c>
      <c r="Q175" s="55">
        <f t="shared" si="52"/>
        <v>44.35574119566985</v>
      </c>
      <c r="R175" s="55">
        <f t="shared" si="53"/>
        <v>50.232964698872195</v>
      </c>
      <c r="S175" s="55">
        <f t="shared" si="54"/>
        <v>45.557206654344739</v>
      </c>
      <c r="V175" s="48"/>
    </row>
    <row r="176" spans="1:22" x14ac:dyDescent="0.15">
      <c r="A176" s="56">
        <v>171</v>
      </c>
      <c r="B176" s="55">
        <f t="shared" si="37"/>
        <v>47.909857973968435</v>
      </c>
      <c r="C176" s="55">
        <f t="shared" si="38"/>
        <v>36.050624431722525</v>
      </c>
      <c r="D176" s="55">
        <f t="shared" si="39"/>
        <v>48.100708021317516</v>
      </c>
      <c r="E176" s="55">
        <f t="shared" si="40"/>
        <v>37.255604207248588</v>
      </c>
      <c r="F176" s="55">
        <f t="shared" si="41"/>
        <v>48.291558068666596</v>
      </c>
      <c r="G176" s="55">
        <f t="shared" si="42"/>
        <v>38.460583982774658</v>
      </c>
      <c r="H176" s="55">
        <f t="shared" si="43"/>
        <v>48.482408116015677</v>
      </c>
      <c r="I176" s="55">
        <f t="shared" si="44"/>
        <v>39.665563758300728</v>
      </c>
      <c r="J176" s="55">
        <f t="shared" si="45"/>
        <v>48.673258163364764</v>
      </c>
      <c r="K176" s="55">
        <f t="shared" si="46"/>
        <v>40.870543533826797</v>
      </c>
      <c r="L176" s="55">
        <f t="shared" si="47"/>
        <v>48.864108210713844</v>
      </c>
      <c r="M176" s="55">
        <f t="shared" si="48"/>
        <v>42.075523309352867</v>
      </c>
      <c r="N176" s="55">
        <f t="shared" si="49"/>
        <v>49.054958258062925</v>
      </c>
      <c r="O176" s="55">
        <f t="shared" si="50"/>
        <v>43.28050308487893</v>
      </c>
      <c r="P176" s="55">
        <f t="shared" si="51"/>
        <v>49.245808305412005</v>
      </c>
      <c r="Q176" s="55">
        <f t="shared" si="52"/>
        <v>44.485482860405</v>
      </c>
      <c r="R176" s="55">
        <f t="shared" si="53"/>
        <v>49.436658352761086</v>
      </c>
      <c r="S176" s="55">
        <f t="shared" si="54"/>
        <v>45.690462635931063</v>
      </c>
      <c r="V176" s="48"/>
    </row>
    <row r="177" spans="1:22" x14ac:dyDescent="0.15">
      <c r="A177" s="56">
        <v>172</v>
      </c>
      <c r="B177" s="55">
        <f t="shared" si="37"/>
        <v>47.279818185042402</v>
      </c>
      <c r="C177" s="55">
        <f t="shared" si="38"/>
        <v>36.144784509067314</v>
      </c>
      <c r="D177" s="55">
        <f t="shared" si="39"/>
        <v>47.449609368213686</v>
      </c>
      <c r="E177" s="55">
        <f t="shared" si="40"/>
        <v>37.352911552932028</v>
      </c>
      <c r="F177" s="55">
        <f t="shared" si="41"/>
        <v>47.619400551384963</v>
      </c>
      <c r="G177" s="55">
        <f t="shared" si="42"/>
        <v>38.561038596796742</v>
      </c>
      <c r="H177" s="55">
        <f t="shared" si="43"/>
        <v>47.78919173455624</v>
      </c>
      <c r="I177" s="55">
        <f t="shared" si="44"/>
        <v>39.769165640661456</v>
      </c>
      <c r="J177" s="55">
        <f t="shared" si="45"/>
        <v>47.958982917727525</v>
      </c>
      <c r="K177" s="55">
        <f t="shared" si="46"/>
        <v>40.977292684526176</v>
      </c>
      <c r="L177" s="55">
        <f t="shared" si="47"/>
        <v>48.128774100898802</v>
      </c>
      <c r="M177" s="55">
        <f t="shared" si="48"/>
        <v>42.185419728390897</v>
      </c>
      <c r="N177" s="55">
        <f t="shared" si="49"/>
        <v>48.298565284070087</v>
      </c>
      <c r="O177" s="55">
        <f t="shared" si="50"/>
        <v>43.393546772255611</v>
      </c>
      <c r="P177" s="55">
        <f t="shared" si="51"/>
        <v>48.468356467241364</v>
      </c>
      <c r="Q177" s="55">
        <f t="shared" si="52"/>
        <v>44.601673816120325</v>
      </c>
      <c r="R177" s="55">
        <f t="shared" si="53"/>
        <v>48.638147650412641</v>
      </c>
      <c r="S177" s="55">
        <f t="shared" si="54"/>
        <v>45.809800859985039</v>
      </c>
      <c r="V177" s="48"/>
    </row>
    <row r="178" spans="1:22" x14ac:dyDescent="0.15">
      <c r="A178" s="56">
        <v>173</v>
      </c>
      <c r="B178" s="55">
        <f t="shared" si="37"/>
        <v>46.648231034287889</v>
      </c>
      <c r="C178" s="55">
        <f t="shared" si="38"/>
        <v>36.22793453490825</v>
      </c>
      <c r="D178" s="55">
        <f t="shared" si="39"/>
        <v>46.796911633242168</v>
      </c>
      <c r="E178" s="55">
        <f t="shared" si="40"/>
        <v>37.438840839910661</v>
      </c>
      <c r="F178" s="55">
        <f t="shared" si="41"/>
        <v>46.945592232196447</v>
      </c>
      <c r="G178" s="55">
        <f t="shared" si="42"/>
        <v>38.649747144913079</v>
      </c>
      <c r="H178" s="55">
        <f t="shared" si="43"/>
        <v>47.094272831150725</v>
      </c>
      <c r="I178" s="55">
        <f t="shared" si="44"/>
        <v>39.860653449915489</v>
      </c>
      <c r="J178" s="55">
        <f t="shared" si="45"/>
        <v>47.242953430105011</v>
      </c>
      <c r="K178" s="55">
        <f t="shared" si="46"/>
        <v>41.071559754917907</v>
      </c>
      <c r="L178" s="55">
        <f t="shared" si="47"/>
        <v>47.39163402905929</v>
      </c>
      <c r="M178" s="55">
        <f t="shared" si="48"/>
        <v>42.282466059920317</v>
      </c>
      <c r="N178" s="55">
        <f t="shared" si="49"/>
        <v>47.540314628013569</v>
      </c>
      <c r="O178" s="55">
        <f t="shared" si="50"/>
        <v>43.493372364922728</v>
      </c>
      <c r="P178" s="55">
        <f t="shared" si="51"/>
        <v>47.688995226967847</v>
      </c>
      <c r="Q178" s="55">
        <f t="shared" si="52"/>
        <v>44.704278669925138</v>
      </c>
      <c r="R178" s="55">
        <f t="shared" si="53"/>
        <v>47.837675825922126</v>
      </c>
      <c r="S178" s="55">
        <f t="shared" si="54"/>
        <v>45.915184974927556</v>
      </c>
      <c r="V178" s="48"/>
    </row>
    <row r="179" spans="1:22" x14ac:dyDescent="0.15">
      <c r="A179" s="56">
        <v>174</v>
      </c>
      <c r="B179" s="55">
        <f t="shared" si="37"/>
        <v>46.015288909269366</v>
      </c>
      <c r="C179" s="55">
        <f t="shared" si="38"/>
        <v>36.300049180941976</v>
      </c>
      <c r="D179" s="55">
        <f t="shared" si="39"/>
        <v>46.142813634455905</v>
      </c>
      <c r="E179" s="55">
        <f t="shared" si="40"/>
        <v>37.513365893291265</v>
      </c>
      <c r="F179" s="55">
        <f t="shared" si="41"/>
        <v>46.270338359642437</v>
      </c>
      <c r="G179" s="55">
        <f t="shared" si="42"/>
        <v>38.726682605640562</v>
      </c>
      <c r="H179" s="55">
        <f t="shared" si="43"/>
        <v>46.397863084828977</v>
      </c>
      <c r="I179" s="55">
        <f t="shared" si="44"/>
        <v>39.939999317989852</v>
      </c>
      <c r="J179" s="55">
        <f t="shared" si="45"/>
        <v>46.525387810015516</v>
      </c>
      <c r="K179" s="55">
        <f t="shared" si="46"/>
        <v>41.153316030339148</v>
      </c>
      <c r="L179" s="55">
        <f t="shared" si="47"/>
        <v>46.652912535202049</v>
      </c>
      <c r="M179" s="55">
        <f t="shared" si="48"/>
        <v>42.366632742688445</v>
      </c>
      <c r="N179" s="55">
        <f t="shared" si="49"/>
        <v>46.780437260388588</v>
      </c>
      <c r="O179" s="55">
        <f t="shared" si="50"/>
        <v>43.579949455037735</v>
      </c>
      <c r="P179" s="55">
        <f t="shared" si="51"/>
        <v>46.907961985575128</v>
      </c>
      <c r="Q179" s="55">
        <f t="shared" si="52"/>
        <v>44.793266167387031</v>
      </c>
      <c r="R179" s="55">
        <f t="shared" si="53"/>
        <v>47.035486710761667</v>
      </c>
      <c r="S179" s="55">
        <f t="shared" si="54"/>
        <v>46.006582879736321</v>
      </c>
      <c r="V179" s="48"/>
    </row>
    <row r="180" spans="1:22" x14ac:dyDescent="0.15">
      <c r="A180" s="56">
        <v>175</v>
      </c>
      <c r="B180" s="55">
        <f t="shared" si="37"/>
        <v>45.381184610289544</v>
      </c>
      <c r="C180" s="55">
        <f t="shared" si="38"/>
        <v>36.36110648034871</v>
      </c>
      <c r="D180" s="55">
        <f t="shared" si="39"/>
        <v>45.487514616441686</v>
      </c>
      <c r="E180" s="55">
        <f t="shared" si="40"/>
        <v>37.576464012020644</v>
      </c>
      <c r="F180" s="55">
        <f t="shared" si="41"/>
        <v>45.593844622593828</v>
      </c>
      <c r="G180" s="55">
        <f t="shared" si="42"/>
        <v>38.791821543692571</v>
      </c>
      <c r="H180" s="55">
        <f t="shared" si="43"/>
        <v>45.700174628745977</v>
      </c>
      <c r="I180" s="55">
        <f t="shared" si="44"/>
        <v>40.007179075364498</v>
      </c>
      <c r="J180" s="55">
        <f t="shared" si="45"/>
        <v>45.806504634898118</v>
      </c>
      <c r="K180" s="55">
        <f t="shared" si="46"/>
        <v>41.222536607036432</v>
      </c>
      <c r="L180" s="55">
        <f t="shared" si="47"/>
        <v>45.91283464105026</v>
      </c>
      <c r="M180" s="55">
        <f t="shared" si="48"/>
        <v>42.437894138708359</v>
      </c>
      <c r="N180" s="55">
        <f t="shared" si="49"/>
        <v>46.019164647202402</v>
      </c>
      <c r="O180" s="55">
        <f t="shared" si="50"/>
        <v>43.653251670380293</v>
      </c>
      <c r="P180" s="55">
        <f t="shared" si="51"/>
        <v>46.125494653354551</v>
      </c>
      <c r="Q180" s="55">
        <f t="shared" si="52"/>
        <v>44.86860920205222</v>
      </c>
      <c r="R180" s="55">
        <f t="shared" si="53"/>
        <v>46.231824659506692</v>
      </c>
      <c r="S180" s="55">
        <f t="shared" si="54"/>
        <v>46.083966733724147</v>
      </c>
      <c r="V180" s="48"/>
    </row>
    <row r="181" spans="1:22" x14ac:dyDescent="0.15">
      <c r="A181" s="56">
        <v>176</v>
      </c>
      <c r="B181" s="55">
        <f t="shared" si="37"/>
        <v>44.746111291660583</v>
      </c>
      <c r="C181" s="55">
        <f t="shared" si="38"/>
        <v>36.411087834483581</v>
      </c>
      <c r="D181" s="55">
        <f t="shared" si="39"/>
        <v>44.831214189628419</v>
      </c>
      <c r="E181" s="55">
        <f t="shared" si="40"/>
        <v>37.628115975800569</v>
      </c>
      <c r="F181" s="55">
        <f t="shared" si="41"/>
        <v>44.916317087596248</v>
      </c>
      <c r="G181" s="55">
        <f t="shared" si="42"/>
        <v>38.845144117117549</v>
      </c>
      <c r="H181" s="55">
        <f t="shared" si="43"/>
        <v>45.001419985564084</v>
      </c>
      <c r="I181" s="55">
        <f t="shared" si="44"/>
        <v>40.062172258434536</v>
      </c>
      <c r="J181" s="55">
        <f t="shared" si="45"/>
        <v>45.08652288353192</v>
      </c>
      <c r="K181" s="55">
        <f t="shared" si="46"/>
        <v>41.279200399751531</v>
      </c>
      <c r="L181" s="55">
        <f t="shared" si="47"/>
        <v>45.171625781499749</v>
      </c>
      <c r="M181" s="55">
        <f t="shared" si="48"/>
        <v>42.496228541068511</v>
      </c>
      <c r="N181" s="55">
        <f t="shared" si="49"/>
        <v>45.256728679467585</v>
      </c>
      <c r="O181" s="55">
        <f t="shared" si="50"/>
        <v>43.713256682385499</v>
      </c>
      <c r="P181" s="55">
        <f t="shared" si="51"/>
        <v>45.341831577435414</v>
      </c>
      <c r="Q181" s="55">
        <f t="shared" si="52"/>
        <v>44.930284823702479</v>
      </c>
      <c r="R181" s="55">
        <f t="shared" si="53"/>
        <v>45.42693447540325</v>
      </c>
      <c r="S181" s="55">
        <f t="shared" si="54"/>
        <v>46.147312965019466</v>
      </c>
      <c r="V181" s="48"/>
    </row>
    <row r="182" spans="1:22" x14ac:dyDescent="0.15">
      <c r="A182" s="56">
        <v>177</v>
      </c>
      <c r="B182" s="55">
        <f t="shared" si="37"/>
        <v>44.110262402867448</v>
      </c>
      <c r="C182" s="55">
        <f t="shared" si="38"/>
        <v>36.449978018541948</v>
      </c>
      <c r="D182" s="55">
        <f t="shared" si="39"/>
        <v>44.174112269483842</v>
      </c>
      <c r="E182" s="55">
        <f t="shared" si="40"/>
        <v>37.668306050942526</v>
      </c>
      <c r="F182" s="55">
        <f t="shared" si="41"/>
        <v>44.237962136100236</v>
      </c>
      <c r="G182" s="55">
        <f t="shared" si="42"/>
        <v>38.886634083343104</v>
      </c>
      <c r="H182" s="55">
        <f t="shared" si="43"/>
        <v>44.301812002716623</v>
      </c>
      <c r="I182" s="55">
        <f t="shared" si="44"/>
        <v>40.104962115743682</v>
      </c>
      <c r="J182" s="55">
        <f t="shared" si="45"/>
        <v>44.365661869333017</v>
      </c>
      <c r="K182" s="55">
        <f t="shared" si="46"/>
        <v>41.323290148144267</v>
      </c>
      <c r="L182" s="55">
        <f t="shared" si="47"/>
        <v>44.429511735949411</v>
      </c>
      <c r="M182" s="55">
        <f t="shared" si="48"/>
        <v>42.541618180544845</v>
      </c>
      <c r="N182" s="55">
        <f t="shared" si="49"/>
        <v>44.493361602565798</v>
      </c>
      <c r="O182" s="55">
        <f t="shared" si="50"/>
        <v>43.759946212945422</v>
      </c>
      <c r="P182" s="55">
        <f t="shared" si="51"/>
        <v>44.557211469182192</v>
      </c>
      <c r="Q182" s="55">
        <f t="shared" si="52"/>
        <v>44.978274245346007</v>
      </c>
      <c r="R182" s="55">
        <f t="shared" si="53"/>
        <v>44.621061335798586</v>
      </c>
      <c r="S182" s="55">
        <f t="shared" si="54"/>
        <v>46.196602277746585</v>
      </c>
      <c r="V182" s="48"/>
    </row>
    <row r="183" spans="1:22" x14ac:dyDescent="0.15">
      <c r="A183" s="56">
        <v>178</v>
      </c>
      <c r="B183" s="55">
        <f t="shared" si="37"/>
        <v>43.473831629641282</v>
      </c>
      <c r="C183" s="55">
        <f t="shared" si="38"/>
        <v>36.477765186196997</v>
      </c>
      <c r="D183" s="55">
        <f t="shared" si="39"/>
        <v>43.516409015618329</v>
      </c>
      <c r="E183" s="55">
        <f t="shared" si="40"/>
        <v>37.697021995160291</v>
      </c>
      <c r="F183" s="55">
        <f t="shared" si="41"/>
        <v>43.558986401595376</v>
      </c>
      <c r="G183" s="55">
        <f t="shared" si="42"/>
        <v>38.916278804123586</v>
      </c>
      <c r="H183" s="55">
        <f t="shared" si="43"/>
        <v>43.601563787572431</v>
      </c>
      <c r="I183" s="55">
        <f t="shared" si="44"/>
        <v>40.13553561308688</v>
      </c>
      <c r="J183" s="55">
        <f t="shared" si="45"/>
        <v>43.644141173549485</v>
      </c>
      <c r="K183" s="55">
        <f t="shared" si="46"/>
        <v>41.354792422050188</v>
      </c>
      <c r="L183" s="55">
        <f t="shared" si="47"/>
        <v>43.686718559526533</v>
      </c>
      <c r="M183" s="55">
        <f t="shared" si="48"/>
        <v>42.574049231013483</v>
      </c>
      <c r="N183" s="55">
        <f t="shared" si="49"/>
        <v>43.72929594550358</v>
      </c>
      <c r="O183" s="55">
        <f t="shared" si="50"/>
        <v>43.793306039976777</v>
      </c>
      <c r="P183" s="55">
        <f t="shared" si="51"/>
        <v>43.771873331480634</v>
      </c>
      <c r="Q183" s="55">
        <f t="shared" si="52"/>
        <v>45.012562848940071</v>
      </c>
      <c r="R183" s="55">
        <f t="shared" si="53"/>
        <v>43.814450717457689</v>
      </c>
      <c r="S183" s="55">
        <f t="shared" si="54"/>
        <v>46.231819657903365</v>
      </c>
      <c r="V183" s="48"/>
    </row>
    <row r="184" spans="1:22" x14ac:dyDescent="0.15">
      <c r="A184" s="56">
        <v>179</v>
      </c>
      <c r="B184" s="55">
        <f t="shared" si="37"/>
        <v>42.837012834960845</v>
      </c>
      <c r="C184" s="55">
        <f t="shared" si="38"/>
        <v>36.494440873208283</v>
      </c>
      <c r="D184" s="55">
        <f t="shared" si="39"/>
        <v>42.858304770814335</v>
      </c>
      <c r="E184" s="55">
        <f t="shared" si="40"/>
        <v>37.714255061299077</v>
      </c>
      <c r="F184" s="55">
        <f t="shared" si="41"/>
        <v>42.879596706667819</v>
      </c>
      <c r="G184" s="55">
        <f t="shared" si="42"/>
        <v>38.934069249389871</v>
      </c>
      <c r="H184" s="55">
        <f t="shared" si="43"/>
        <v>42.900888642521309</v>
      </c>
      <c r="I184" s="55">
        <f t="shared" si="44"/>
        <v>40.153883437480673</v>
      </c>
      <c r="J184" s="55">
        <f t="shared" si="45"/>
        <v>42.922180578374793</v>
      </c>
      <c r="K184" s="55">
        <f t="shared" si="46"/>
        <v>41.373697625571474</v>
      </c>
      <c r="L184" s="55">
        <f t="shared" si="47"/>
        <v>42.943472514228276</v>
      </c>
      <c r="M184" s="55">
        <f t="shared" si="48"/>
        <v>42.593511813662268</v>
      </c>
      <c r="N184" s="55">
        <f t="shared" si="49"/>
        <v>42.964764450081766</v>
      </c>
      <c r="O184" s="55">
        <f t="shared" si="50"/>
        <v>43.813326001753069</v>
      </c>
      <c r="P184" s="55">
        <f t="shared" si="51"/>
        <v>42.98605638593525</v>
      </c>
      <c r="Q184" s="55">
        <f t="shared" si="52"/>
        <v>45.033140189843863</v>
      </c>
      <c r="R184" s="55">
        <f t="shared" si="53"/>
        <v>43.007348321788733</v>
      </c>
      <c r="S184" s="55">
        <f t="shared" si="54"/>
        <v>46.252954377934657</v>
      </c>
      <c r="V184" s="48"/>
    </row>
    <row r="185" spans="1:22" x14ac:dyDescent="0.15">
      <c r="A185" s="56">
        <v>180</v>
      </c>
      <c r="B185" s="55">
        <f t="shared" si="37"/>
        <v>42.20000000000001</v>
      </c>
      <c r="C185" s="55">
        <f t="shared" si="38"/>
        <v>36.5</v>
      </c>
      <c r="D185" s="55">
        <f t="shared" si="39"/>
        <v>42.20000000000001</v>
      </c>
      <c r="E185" s="55">
        <f t="shared" si="40"/>
        <v>37.72</v>
      </c>
      <c r="F185" s="55">
        <f t="shared" si="41"/>
        <v>42.20000000000001</v>
      </c>
      <c r="G185" s="55">
        <f t="shared" si="42"/>
        <v>38.94</v>
      </c>
      <c r="H185" s="55">
        <f t="shared" si="43"/>
        <v>42.20000000000001</v>
      </c>
      <c r="I185" s="55">
        <f t="shared" si="44"/>
        <v>40.159999999999997</v>
      </c>
      <c r="J185" s="55">
        <f t="shared" si="45"/>
        <v>42.20000000000001</v>
      </c>
      <c r="K185" s="55">
        <f t="shared" si="46"/>
        <v>41.38</v>
      </c>
      <c r="L185" s="55">
        <f t="shared" si="47"/>
        <v>42.20000000000001</v>
      </c>
      <c r="M185" s="55">
        <f t="shared" si="48"/>
        <v>42.6</v>
      </c>
      <c r="N185" s="55">
        <f t="shared" si="49"/>
        <v>42.20000000000001</v>
      </c>
      <c r="O185" s="55">
        <f t="shared" si="50"/>
        <v>43.82</v>
      </c>
      <c r="P185" s="55">
        <f t="shared" si="51"/>
        <v>42.20000000000001</v>
      </c>
      <c r="Q185" s="55">
        <f t="shared" si="52"/>
        <v>45.04</v>
      </c>
      <c r="R185" s="55">
        <f t="shared" si="53"/>
        <v>42.20000000000001</v>
      </c>
      <c r="S185" s="55">
        <f t="shared" si="54"/>
        <v>46.26</v>
      </c>
      <c r="V185" s="48"/>
    </row>
    <row r="186" spans="1:22" x14ac:dyDescent="0.15">
      <c r="A186" s="56">
        <v>181</v>
      </c>
      <c r="B186" s="55">
        <f t="shared" si="37"/>
        <v>-42.837012834960838</v>
      </c>
      <c r="C186" s="55">
        <f t="shared" si="38"/>
        <v>36.494440873208283</v>
      </c>
      <c r="D186" s="55">
        <f t="shared" si="39"/>
        <v>-42.858304770814328</v>
      </c>
      <c r="E186" s="55">
        <f t="shared" si="40"/>
        <v>37.714255061299077</v>
      </c>
      <c r="F186" s="55">
        <f t="shared" si="41"/>
        <v>-42.879596706667812</v>
      </c>
      <c r="G186" s="55">
        <f t="shared" si="42"/>
        <v>38.934069249389871</v>
      </c>
      <c r="H186" s="55">
        <f t="shared" si="43"/>
        <v>-42.900888642521295</v>
      </c>
      <c r="I186" s="55">
        <f t="shared" si="44"/>
        <v>40.153883437480673</v>
      </c>
      <c r="J186" s="55">
        <f t="shared" si="45"/>
        <v>-42.922180578374778</v>
      </c>
      <c r="K186" s="55">
        <f t="shared" si="46"/>
        <v>41.373697625571474</v>
      </c>
      <c r="L186" s="55">
        <f t="shared" si="47"/>
        <v>-42.943472514228269</v>
      </c>
      <c r="M186" s="55">
        <f t="shared" si="48"/>
        <v>42.593511813662268</v>
      </c>
      <c r="N186" s="55">
        <f t="shared" si="49"/>
        <v>-42.964764450081752</v>
      </c>
      <c r="O186" s="55">
        <f t="shared" si="50"/>
        <v>43.813326001753069</v>
      </c>
      <c r="P186" s="55">
        <f t="shared" si="51"/>
        <v>-42.986056385935235</v>
      </c>
      <c r="Q186" s="55">
        <f t="shared" si="52"/>
        <v>45.033140189843863</v>
      </c>
      <c r="R186" s="55">
        <f t="shared" si="53"/>
        <v>-43.007348321788726</v>
      </c>
      <c r="S186" s="55">
        <f t="shared" si="54"/>
        <v>46.252954377934657</v>
      </c>
      <c r="V186" s="48"/>
    </row>
    <row r="187" spans="1:22" x14ac:dyDescent="0.15">
      <c r="A187" s="56">
        <v>182</v>
      </c>
      <c r="B187" s="55">
        <f t="shared" si="37"/>
        <v>-43.473831629641289</v>
      </c>
      <c r="C187" s="55">
        <f t="shared" si="38"/>
        <v>36.477765186196997</v>
      </c>
      <c r="D187" s="55">
        <f t="shared" si="39"/>
        <v>-43.516409015618336</v>
      </c>
      <c r="E187" s="55">
        <f t="shared" si="40"/>
        <v>37.697021995160291</v>
      </c>
      <c r="F187" s="55">
        <f t="shared" si="41"/>
        <v>-43.558986401595391</v>
      </c>
      <c r="G187" s="55">
        <f t="shared" si="42"/>
        <v>38.916278804123586</v>
      </c>
      <c r="H187" s="55">
        <f t="shared" si="43"/>
        <v>-43.601563787572438</v>
      </c>
      <c r="I187" s="55">
        <f t="shared" si="44"/>
        <v>40.13553561308688</v>
      </c>
      <c r="J187" s="55">
        <f t="shared" si="45"/>
        <v>-43.644141173549492</v>
      </c>
      <c r="K187" s="55">
        <f t="shared" si="46"/>
        <v>41.354792422050188</v>
      </c>
      <c r="L187" s="55">
        <f t="shared" si="47"/>
        <v>-43.68671855952654</v>
      </c>
      <c r="M187" s="55">
        <f t="shared" si="48"/>
        <v>42.574049231013483</v>
      </c>
      <c r="N187" s="55">
        <f t="shared" si="49"/>
        <v>-43.729295945503594</v>
      </c>
      <c r="O187" s="55">
        <f t="shared" si="50"/>
        <v>43.793306039976777</v>
      </c>
      <c r="P187" s="55">
        <f t="shared" si="51"/>
        <v>-43.771873331480641</v>
      </c>
      <c r="Q187" s="55">
        <f t="shared" si="52"/>
        <v>45.012562848940071</v>
      </c>
      <c r="R187" s="55">
        <f t="shared" si="53"/>
        <v>-43.814450717457696</v>
      </c>
      <c r="S187" s="55">
        <f t="shared" si="54"/>
        <v>46.231819657903365</v>
      </c>
      <c r="V187" s="48"/>
    </row>
    <row r="188" spans="1:22" x14ac:dyDescent="0.15">
      <c r="A188" s="56">
        <v>183</v>
      </c>
      <c r="B188" s="55">
        <f t="shared" si="37"/>
        <v>-44.110262402867441</v>
      </c>
      <c r="C188" s="55">
        <f t="shared" si="38"/>
        <v>36.449978018541948</v>
      </c>
      <c r="D188" s="55">
        <f t="shared" si="39"/>
        <v>-44.174112269483835</v>
      </c>
      <c r="E188" s="55">
        <f t="shared" si="40"/>
        <v>37.668306050942526</v>
      </c>
      <c r="F188" s="55">
        <f t="shared" si="41"/>
        <v>-44.237962136100222</v>
      </c>
      <c r="G188" s="55">
        <f t="shared" si="42"/>
        <v>38.886634083343104</v>
      </c>
      <c r="H188" s="55">
        <f t="shared" si="43"/>
        <v>-44.301812002716616</v>
      </c>
      <c r="I188" s="55">
        <f t="shared" si="44"/>
        <v>40.104962115743682</v>
      </c>
      <c r="J188" s="55">
        <f t="shared" si="45"/>
        <v>-44.36566186933301</v>
      </c>
      <c r="K188" s="55">
        <f t="shared" si="46"/>
        <v>41.323290148144267</v>
      </c>
      <c r="L188" s="55">
        <f t="shared" si="47"/>
        <v>-44.429511735949397</v>
      </c>
      <c r="M188" s="55">
        <f t="shared" si="48"/>
        <v>42.541618180544845</v>
      </c>
      <c r="N188" s="55">
        <f t="shared" si="49"/>
        <v>-44.493361602565791</v>
      </c>
      <c r="O188" s="55">
        <f t="shared" si="50"/>
        <v>43.759946212945422</v>
      </c>
      <c r="P188" s="55">
        <f t="shared" si="51"/>
        <v>-44.557211469182178</v>
      </c>
      <c r="Q188" s="55">
        <f t="shared" si="52"/>
        <v>44.978274245346007</v>
      </c>
      <c r="R188" s="55">
        <f t="shared" si="53"/>
        <v>-44.621061335798572</v>
      </c>
      <c r="S188" s="55">
        <f t="shared" si="54"/>
        <v>46.196602277746585</v>
      </c>
      <c r="V188" s="48"/>
    </row>
    <row r="189" spans="1:22" x14ac:dyDescent="0.15">
      <c r="A189" s="56">
        <v>184</v>
      </c>
      <c r="B189" s="55">
        <f t="shared" si="37"/>
        <v>-44.746111291660561</v>
      </c>
      <c r="C189" s="55">
        <f t="shared" si="38"/>
        <v>36.411087834483588</v>
      </c>
      <c r="D189" s="55">
        <f t="shared" si="39"/>
        <v>-44.83121418962839</v>
      </c>
      <c r="E189" s="55">
        <f t="shared" si="40"/>
        <v>37.628115975800569</v>
      </c>
      <c r="F189" s="55">
        <f t="shared" si="41"/>
        <v>-44.916317087596227</v>
      </c>
      <c r="G189" s="55">
        <f t="shared" si="42"/>
        <v>38.845144117117556</v>
      </c>
      <c r="H189" s="55">
        <f t="shared" si="43"/>
        <v>-45.001419985564056</v>
      </c>
      <c r="I189" s="55">
        <f t="shared" si="44"/>
        <v>40.062172258434543</v>
      </c>
      <c r="J189" s="55">
        <f t="shared" si="45"/>
        <v>-45.086522883531892</v>
      </c>
      <c r="K189" s="55">
        <f t="shared" si="46"/>
        <v>41.279200399751531</v>
      </c>
      <c r="L189" s="55">
        <f t="shared" si="47"/>
        <v>-45.171625781499721</v>
      </c>
      <c r="M189" s="55">
        <f t="shared" si="48"/>
        <v>42.496228541068518</v>
      </c>
      <c r="N189" s="55">
        <f t="shared" si="49"/>
        <v>-45.25672867946755</v>
      </c>
      <c r="O189" s="55">
        <f t="shared" si="50"/>
        <v>43.713256682385499</v>
      </c>
      <c r="P189" s="55">
        <f t="shared" si="51"/>
        <v>-45.341831577435386</v>
      </c>
      <c r="Q189" s="55">
        <f t="shared" si="52"/>
        <v>44.930284823702486</v>
      </c>
      <c r="R189" s="55">
        <f t="shared" si="53"/>
        <v>-45.426934475403215</v>
      </c>
      <c r="S189" s="55">
        <f t="shared" si="54"/>
        <v>46.147312965019474</v>
      </c>
      <c r="V189" s="48"/>
    </row>
    <row r="190" spans="1:22" x14ac:dyDescent="0.15">
      <c r="A190" s="56">
        <v>185</v>
      </c>
      <c r="B190" s="55">
        <f t="shared" si="37"/>
        <v>-45.381184610289516</v>
      </c>
      <c r="C190" s="55">
        <f t="shared" si="38"/>
        <v>36.36110648034871</v>
      </c>
      <c r="D190" s="55">
        <f t="shared" si="39"/>
        <v>-45.487514616441658</v>
      </c>
      <c r="E190" s="55">
        <f t="shared" si="40"/>
        <v>37.576464012020644</v>
      </c>
      <c r="F190" s="55">
        <f t="shared" si="41"/>
        <v>-45.593844622593807</v>
      </c>
      <c r="G190" s="55">
        <f t="shared" si="42"/>
        <v>38.791821543692571</v>
      </c>
      <c r="H190" s="55">
        <f t="shared" si="43"/>
        <v>-45.700174628745948</v>
      </c>
      <c r="I190" s="55">
        <f t="shared" si="44"/>
        <v>40.007179075364498</v>
      </c>
      <c r="J190" s="55">
        <f t="shared" si="45"/>
        <v>-45.80650463489809</v>
      </c>
      <c r="K190" s="55">
        <f t="shared" si="46"/>
        <v>41.222536607036432</v>
      </c>
      <c r="L190" s="55">
        <f t="shared" si="47"/>
        <v>-45.912834641050232</v>
      </c>
      <c r="M190" s="55">
        <f t="shared" si="48"/>
        <v>42.437894138708359</v>
      </c>
      <c r="N190" s="55">
        <f t="shared" si="49"/>
        <v>-46.019164647202373</v>
      </c>
      <c r="O190" s="55">
        <f t="shared" si="50"/>
        <v>43.653251670380293</v>
      </c>
      <c r="P190" s="55">
        <f t="shared" si="51"/>
        <v>-46.125494653354515</v>
      </c>
      <c r="Q190" s="55">
        <f t="shared" si="52"/>
        <v>44.86860920205222</v>
      </c>
      <c r="R190" s="55">
        <f t="shared" si="53"/>
        <v>-46.231824659506657</v>
      </c>
      <c r="S190" s="55">
        <f t="shared" si="54"/>
        <v>46.083966733724147</v>
      </c>
      <c r="V190" s="48"/>
    </row>
    <row r="191" spans="1:22" x14ac:dyDescent="0.15">
      <c r="A191" s="56">
        <v>186</v>
      </c>
      <c r="B191" s="55">
        <f t="shared" si="37"/>
        <v>-46.015288909269337</v>
      </c>
      <c r="C191" s="55">
        <f t="shared" si="38"/>
        <v>36.300049180941976</v>
      </c>
      <c r="D191" s="55">
        <f t="shared" si="39"/>
        <v>-46.142813634455877</v>
      </c>
      <c r="E191" s="55">
        <f t="shared" si="40"/>
        <v>37.513365893291272</v>
      </c>
      <c r="F191" s="55">
        <f t="shared" si="41"/>
        <v>-46.270338359642409</v>
      </c>
      <c r="G191" s="55">
        <f t="shared" si="42"/>
        <v>38.726682605640562</v>
      </c>
      <c r="H191" s="55">
        <f t="shared" si="43"/>
        <v>-46.397863084828948</v>
      </c>
      <c r="I191" s="55">
        <f t="shared" si="44"/>
        <v>39.939999317989859</v>
      </c>
      <c r="J191" s="55">
        <f t="shared" si="45"/>
        <v>-46.525387810015488</v>
      </c>
      <c r="K191" s="55">
        <f t="shared" si="46"/>
        <v>41.153316030339155</v>
      </c>
      <c r="L191" s="55">
        <f t="shared" si="47"/>
        <v>-46.65291253520202</v>
      </c>
      <c r="M191" s="55">
        <f t="shared" si="48"/>
        <v>42.366632742688445</v>
      </c>
      <c r="N191" s="55">
        <f t="shared" si="49"/>
        <v>-46.78043726038856</v>
      </c>
      <c r="O191" s="55">
        <f t="shared" si="50"/>
        <v>43.579949455037742</v>
      </c>
      <c r="P191" s="55">
        <f t="shared" si="51"/>
        <v>-46.907961985575099</v>
      </c>
      <c r="Q191" s="55">
        <f t="shared" si="52"/>
        <v>44.793266167387031</v>
      </c>
      <c r="R191" s="55">
        <f t="shared" si="53"/>
        <v>-47.035486710761631</v>
      </c>
      <c r="S191" s="55">
        <f t="shared" si="54"/>
        <v>46.006582879736328</v>
      </c>
      <c r="V191" s="48"/>
    </row>
    <row r="192" spans="1:22" x14ac:dyDescent="0.15">
      <c r="A192" s="56">
        <v>187</v>
      </c>
      <c r="B192" s="55">
        <f t="shared" si="37"/>
        <v>-46.648231034287896</v>
      </c>
      <c r="C192" s="55">
        <f t="shared" si="38"/>
        <v>36.22793453490825</v>
      </c>
      <c r="D192" s="55">
        <f t="shared" si="39"/>
        <v>-46.796911633242175</v>
      </c>
      <c r="E192" s="55">
        <f t="shared" si="40"/>
        <v>37.438840839910661</v>
      </c>
      <c r="F192" s="55">
        <f t="shared" si="41"/>
        <v>-46.945592232196454</v>
      </c>
      <c r="G192" s="55">
        <f t="shared" si="42"/>
        <v>38.649747144913079</v>
      </c>
      <c r="H192" s="55">
        <f t="shared" si="43"/>
        <v>-47.094272831150732</v>
      </c>
      <c r="I192" s="55">
        <f t="shared" si="44"/>
        <v>39.860653449915489</v>
      </c>
      <c r="J192" s="55">
        <f t="shared" si="45"/>
        <v>-47.242953430105018</v>
      </c>
      <c r="K192" s="55">
        <f t="shared" si="46"/>
        <v>41.071559754917907</v>
      </c>
      <c r="L192" s="55">
        <f t="shared" si="47"/>
        <v>-47.391634029059297</v>
      </c>
      <c r="M192" s="55">
        <f t="shared" si="48"/>
        <v>42.282466059920317</v>
      </c>
      <c r="N192" s="55">
        <f t="shared" si="49"/>
        <v>-47.540314628013576</v>
      </c>
      <c r="O192" s="55">
        <f t="shared" si="50"/>
        <v>43.493372364922728</v>
      </c>
      <c r="P192" s="55">
        <f t="shared" si="51"/>
        <v>-47.688995226967855</v>
      </c>
      <c r="Q192" s="55">
        <f t="shared" si="52"/>
        <v>44.704278669925138</v>
      </c>
      <c r="R192" s="55">
        <f t="shared" si="53"/>
        <v>-47.83767582592214</v>
      </c>
      <c r="S192" s="55">
        <f t="shared" si="54"/>
        <v>45.915184974927556</v>
      </c>
      <c r="V192" s="48"/>
    </row>
    <row r="193" spans="1:22" x14ac:dyDescent="0.15">
      <c r="A193" s="56">
        <v>188</v>
      </c>
      <c r="B193" s="55">
        <f t="shared" si="37"/>
        <v>-47.279818185042394</v>
      </c>
      <c r="C193" s="55">
        <f t="shared" si="38"/>
        <v>36.144784509067314</v>
      </c>
      <c r="D193" s="55">
        <f t="shared" si="39"/>
        <v>-47.449609368213672</v>
      </c>
      <c r="E193" s="55">
        <f t="shared" si="40"/>
        <v>37.352911552932028</v>
      </c>
      <c r="F193" s="55">
        <f t="shared" si="41"/>
        <v>-47.619400551384956</v>
      </c>
      <c r="G193" s="55">
        <f t="shared" si="42"/>
        <v>38.561038596796742</v>
      </c>
      <c r="H193" s="55">
        <f t="shared" si="43"/>
        <v>-47.789191734556233</v>
      </c>
      <c r="I193" s="55">
        <f t="shared" si="44"/>
        <v>39.769165640661456</v>
      </c>
      <c r="J193" s="55">
        <f t="shared" si="45"/>
        <v>-47.958982917727511</v>
      </c>
      <c r="K193" s="55">
        <f t="shared" si="46"/>
        <v>40.977292684526176</v>
      </c>
      <c r="L193" s="55">
        <f t="shared" si="47"/>
        <v>-48.128774100898795</v>
      </c>
      <c r="M193" s="55">
        <f t="shared" si="48"/>
        <v>42.185419728390897</v>
      </c>
      <c r="N193" s="55">
        <f t="shared" si="49"/>
        <v>-48.298565284070072</v>
      </c>
      <c r="O193" s="55">
        <f t="shared" si="50"/>
        <v>43.393546772255611</v>
      </c>
      <c r="P193" s="55">
        <f t="shared" si="51"/>
        <v>-48.468356467241357</v>
      </c>
      <c r="Q193" s="55">
        <f t="shared" si="52"/>
        <v>44.601673816120325</v>
      </c>
      <c r="R193" s="55">
        <f t="shared" si="53"/>
        <v>-48.638147650412634</v>
      </c>
      <c r="S193" s="55">
        <f t="shared" si="54"/>
        <v>45.809800859985039</v>
      </c>
      <c r="V193" s="48"/>
    </row>
    <row r="194" spans="1:22" x14ac:dyDescent="0.15">
      <c r="A194" s="56">
        <v>189</v>
      </c>
      <c r="B194" s="55">
        <f t="shared" si="37"/>
        <v>-47.909857973968428</v>
      </c>
      <c r="C194" s="55">
        <f t="shared" si="38"/>
        <v>36.050624431722525</v>
      </c>
      <c r="D194" s="55">
        <f t="shared" si="39"/>
        <v>-48.100708021317509</v>
      </c>
      <c r="E194" s="55">
        <f t="shared" si="40"/>
        <v>37.255604207248595</v>
      </c>
      <c r="F194" s="55">
        <f t="shared" si="41"/>
        <v>-48.291558068666589</v>
      </c>
      <c r="G194" s="55">
        <f t="shared" si="42"/>
        <v>38.460583982774665</v>
      </c>
      <c r="H194" s="55">
        <f t="shared" si="43"/>
        <v>-48.482408116015669</v>
      </c>
      <c r="I194" s="55">
        <f t="shared" si="44"/>
        <v>39.665563758300728</v>
      </c>
      <c r="J194" s="55">
        <f t="shared" si="45"/>
        <v>-48.67325816336475</v>
      </c>
      <c r="K194" s="55">
        <f t="shared" si="46"/>
        <v>40.870543533826805</v>
      </c>
      <c r="L194" s="55">
        <f t="shared" si="47"/>
        <v>-48.86410821071383</v>
      </c>
      <c r="M194" s="55">
        <f t="shared" si="48"/>
        <v>42.075523309352867</v>
      </c>
      <c r="N194" s="55">
        <f t="shared" si="49"/>
        <v>-49.054958258062911</v>
      </c>
      <c r="O194" s="55">
        <f t="shared" si="50"/>
        <v>43.280503084878937</v>
      </c>
      <c r="P194" s="55">
        <f t="shared" si="51"/>
        <v>-49.245808305411998</v>
      </c>
      <c r="Q194" s="55">
        <f t="shared" si="52"/>
        <v>44.485482860405007</v>
      </c>
      <c r="R194" s="55">
        <f t="shared" si="53"/>
        <v>-49.436658352761079</v>
      </c>
      <c r="S194" s="55">
        <f t="shared" si="54"/>
        <v>45.69046263593107</v>
      </c>
      <c r="V194" s="48"/>
    </row>
    <row r="195" spans="1:22" x14ac:dyDescent="0.15">
      <c r="A195" s="56">
        <v>190</v>
      </c>
      <c r="B195" s="55">
        <f t="shared" si="37"/>
        <v>-48.538158484842967</v>
      </c>
      <c r="C195" s="55">
        <f t="shared" si="38"/>
        <v>35.945482984945592</v>
      </c>
      <c r="D195" s="55">
        <f t="shared" si="39"/>
        <v>-48.750009261596617</v>
      </c>
      <c r="E195" s="55">
        <f t="shared" si="40"/>
        <v>37.146948443620488</v>
      </c>
      <c r="F195" s="55">
        <f t="shared" si="41"/>
        <v>-48.961860038350274</v>
      </c>
      <c r="G195" s="55">
        <f t="shared" si="42"/>
        <v>38.348413902295377</v>
      </c>
      <c r="H195" s="55">
        <f t="shared" si="43"/>
        <v>-49.173710815103931</v>
      </c>
      <c r="I195" s="55">
        <f t="shared" si="44"/>
        <v>39.549879360970273</v>
      </c>
      <c r="J195" s="55">
        <f t="shared" si="45"/>
        <v>-49.385561591857588</v>
      </c>
      <c r="K195" s="55">
        <f t="shared" si="46"/>
        <v>40.751344819645169</v>
      </c>
      <c r="L195" s="55">
        <f t="shared" si="47"/>
        <v>-49.597412368611245</v>
      </c>
      <c r="M195" s="55">
        <f t="shared" si="48"/>
        <v>41.952810278320065</v>
      </c>
      <c r="N195" s="55">
        <f t="shared" si="49"/>
        <v>-49.809263145364895</v>
      </c>
      <c r="O195" s="55">
        <f t="shared" si="50"/>
        <v>43.154275736994954</v>
      </c>
      <c r="P195" s="55">
        <f t="shared" si="51"/>
        <v>-50.021113922118552</v>
      </c>
      <c r="Q195" s="55">
        <f t="shared" si="52"/>
        <v>44.35574119566985</v>
      </c>
      <c r="R195" s="55">
        <f t="shared" si="53"/>
        <v>-50.232964698872209</v>
      </c>
      <c r="S195" s="55">
        <f t="shared" si="54"/>
        <v>45.557206654344739</v>
      </c>
      <c r="V195" s="48"/>
    </row>
    <row r="196" spans="1:22" x14ac:dyDescent="0.15">
      <c r="A196" s="56">
        <v>191</v>
      </c>
      <c r="B196" s="55">
        <f t="shared" si="37"/>
        <v>-49.164528331243886</v>
      </c>
      <c r="C196" s="55">
        <f t="shared" si="38"/>
        <v>35.829392195839738</v>
      </c>
      <c r="D196" s="55">
        <f t="shared" si="39"/>
        <v>-49.397315305603271</v>
      </c>
      <c r="E196" s="55">
        <f t="shared" si="40"/>
        <v>37.026977359645883</v>
      </c>
      <c r="F196" s="55">
        <f t="shared" si="41"/>
        <v>-49.630102279962657</v>
      </c>
      <c r="G196" s="55">
        <f t="shared" si="42"/>
        <v>38.224562523452036</v>
      </c>
      <c r="H196" s="55">
        <f t="shared" si="43"/>
        <v>-49.862889254322042</v>
      </c>
      <c r="I196" s="55">
        <f t="shared" si="44"/>
        <v>39.422147687258182</v>
      </c>
      <c r="J196" s="55">
        <f t="shared" si="45"/>
        <v>-50.095676228681427</v>
      </c>
      <c r="K196" s="55">
        <f t="shared" si="46"/>
        <v>40.619732851064335</v>
      </c>
      <c r="L196" s="55">
        <f t="shared" si="47"/>
        <v>-50.328463203040812</v>
      </c>
      <c r="M196" s="55">
        <f t="shared" si="48"/>
        <v>41.817318014870487</v>
      </c>
      <c r="N196" s="55">
        <f t="shared" si="49"/>
        <v>-50.561250177400197</v>
      </c>
      <c r="O196" s="55">
        <f t="shared" si="50"/>
        <v>43.014903178676633</v>
      </c>
      <c r="P196" s="55">
        <f t="shared" si="51"/>
        <v>-50.794037151759575</v>
      </c>
      <c r="Q196" s="55">
        <f t="shared" si="52"/>
        <v>44.212488342482786</v>
      </c>
      <c r="R196" s="55">
        <f t="shared" si="53"/>
        <v>-51.02682412611896</v>
      </c>
      <c r="S196" s="55">
        <f t="shared" si="54"/>
        <v>45.410073506288931</v>
      </c>
      <c r="V196" s="48"/>
    </row>
    <row r="197" spans="1:22" x14ac:dyDescent="0.15">
      <c r="A197" s="56">
        <v>192</v>
      </c>
      <c r="B197" s="55">
        <f t="shared" ref="B197:B260" si="55">84.4/2+B$2*SIN($A197*PI()/180)-84.4*ROUNDDOWN($A197/181,0)</f>
        <v>-49.788776714848211</v>
      </c>
      <c r="C197" s="55">
        <f t="shared" ref="C197:C260" si="56">-B$2*COS($A197*PI()/180)</f>
        <v>35.702387426783908</v>
      </c>
      <c r="D197" s="55">
        <f t="shared" ref="D197:D260" si="57">84.4/2+D$2*SIN($A197*PI()/180)-84.4*ROUNDDOWN($A197/181,0)</f>
        <v>-50.042428977645876</v>
      </c>
      <c r="E197" s="55">
        <f t="shared" ref="E197:E260" si="58">-D$2*COS($A197*PI()/180)</f>
        <v>36.895727499679147</v>
      </c>
      <c r="F197" s="55">
        <f t="shared" ref="F197:F260" si="59">84.4/2+F$2*SIN($A197*PI()/180)-84.4*ROUNDDOWN($A197/181,0)</f>
        <v>-50.296081240443542</v>
      </c>
      <c r="G197" s="55">
        <f t="shared" ref="G197:G260" si="60">-F$2*COS($A197*PI()/180)</f>
        <v>38.089067572574393</v>
      </c>
      <c r="H197" s="55">
        <f t="shared" ref="H197:H260" si="61">84.4/2+H$2*SIN($A197*PI()/180)-84.4*ROUNDDOWN($A197/181,0)</f>
        <v>-50.549733503241207</v>
      </c>
      <c r="I197" s="55">
        <f t="shared" ref="I197:I260" si="62">-H$2*COS($A197*PI()/180)</f>
        <v>39.282407645469632</v>
      </c>
      <c r="J197" s="55">
        <f t="shared" ref="J197:J260" si="63">84.4/2+J$2*SIN($A197*PI()/180)-84.4*ROUNDDOWN($A197/181,0)</f>
        <v>-50.803385766038872</v>
      </c>
      <c r="K197" s="55">
        <f t="shared" ref="K197:K260" si="64">-J$2*COS($A197*PI()/180)</f>
        <v>40.475747718364879</v>
      </c>
      <c r="L197" s="55">
        <f t="shared" ref="L197:L260" si="65">84.4/2+L$2*SIN($A197*PI()/180)-84.4*ROUNDDOWN($A197/181,0)</f>
        <v>-51.057038028836537</v>
      </c>
      <c r="M197" s="55">
        <f t="shared" ref="M197:M260" si="66">-L$2*COS($A197*PI()/180)</f>
        <v>41.669087791260125</v>
      </c>
      <c r="N197" s="55">
        <f t="shared" ref="N197:N260" si="67">84.4/2+N$2*SIN($A197*PI()/180)-84.4*ROUNDDOWN($A197/181,0)</f>
        <v>-51.310690291634202</v>
      </c>
      <c r="O197" s="55">
        <f t="shared" ref="O197:O260" si="68">-N$2*COS($A197*PI()/180)</f>
        <v>42.862427864155364</v>
      </c>
      <c r="P197" s="55">
        <f t="shared" ref="P197:P260" si="69">84.4/2+P$2*SIN($A197*PI()/180)-84.4*ROUNDDOWN($A197/181,0)</f>
        <v>-51.564342554431875</v>
      </c>
      <c r="Q197" s="55">
        <f t="shared" ref="Q197:Q260" si="70">-P$2*COS($A197*PI()/180)</f>
        <v>44.055767937050611</v>
      </c>
      <c r="R197" s="55">
        <f t="shared" ref="R197:R260" si="71">84.4/2+R$2*SIN($A197*PI()/180)-84.4*ROUNDDOWN($A197/181,0)</f>
        <v>-51.817994817229533</v>
      </c>
      <c r="S197" s="55">
        <f t="shared" ref="S197:S260" si="72">-R$2*COS($A197*PI()/180)</f>
        <v>45.24910800994585</v>
      </c>
      <c r="V197" s="48"/>
    </row>
    <row r="198" spans="1:22" x14ac:dyDescent="0.15">
      <c r="A198" s="56">
        <v>193</v>
      </c>
      <c r="B198" s="55">
        <f t="shared" si="55"/>
        <v>-50.410713483551078</v>
      </c>
      <c r="C198" s="55">
        <f t="shared" si="56"/>
        <v>35.56450736466109</v>
      </c>
      <c r="D198" s="55">
        <f t="shared" si="57"/>
        <v>-50.685153769850587</v>
      </c>
      <c r="E198" s="55">
        <f t="shared" si="58"/>
        <v>36.753238843699073</v>
      </c>
      <c r="F198" s="55">
        <f t="shared" si="59"/>
        <v>-50.959594056150102</v>
      </c>
      <c r="G198" s="55">
        <f t="shared" si="60"/>
        <v>37.941970322737056</v>
      </c>
      <c r="H198" s="55">
        <f t="shared" si="61"/>
        <v>-51.234034342449618</v>
      </c>
      <c r="I198" s="55">
        <f t="shared" si="62"/>
        <v>39.130701801775047</v>
      </c>
      <c r="J198" s="55">
        <f t="shared" si="63"/>
        <v>-51.508474628749134</v>
      </c>
      <c r="K198" s="55">
        <f t="shared" si="64"/>
        <v>40.319433280813037</v>
      </c>
      <c r="L198" s="55">
        <f t="shared" si="65"/>
        <v>-51.78291491504865</v>
      </c>
      <c r="M198" s="55">
        <f t="shared" si="66"/>
        <v>41.50816475985102</v>
      </c>
      <c r="N198" s="55">
        <f t="shared" si="67"/>
        <v>-52.057355201348166</v>
      </c>
      <c r="O198" s="55">
        <f t="shared" si="68"/>
        <v>42.696896238889011</v>
      </c>
      <c r="P198" s="55">
        <f t="shared" si="69"/>
        <v>-52.331795487647682</v>
      </c>
      <c r="Q198" s="55">
        <f t="shared" si="70"/>
        <v>43.885627717926994</v>
      </c>
      <c r="R198" s="55">
        <f t="shared" si="71"/>
        <v>-52.606235773947198</v>
      </c>
      <c r="S198" s="55">
        <f t="shared" si="72"/>
        <v>45.074359196964977</v>
      </c>
      <c r="V198" s="48"/>
    </row>
    <row r="199" spans="1:22" x14ac:dyDescent="0.15">
      <c r="A199" s="56">
        <v>194</v>
      </c>
      <c r="B199" s="55">
        <f t="shared" si="55"/>
        <v>-51.03014918938787</v>
      </c>
      <c r="C199" s="55">
        <f t="shared" si="56"/>
        <v>35.415794009073871</v>
      </c>
      <c r="D199" s="55">
        <f t="shared" si="57"/>
        <v>-51.32529390201946</v>
      </c>
      <c r="E199" s="55">
        <f t="shared" si="58"/>
        <v>36.599554795130587</v>
      </c>
      <c r="F199" s="55">
        <f t="shared" si="59"/>
        <v>-51.620438614651057</v>
      </c>
      <c r="G199" s="55">
        <f t="shared" si="60"/>
        <v>37.783315581187303</v>
      </c>
      <c r="H199" s="55">
        <f t="shared" si="61"/>
        <v>-51.915583327282647</v>
      </c>
      <c r="I199" s="55">
        <f t="shared" si="62"/>
        <v>38.967076367244012</v>
      </c>
      <c r="J199" s="55">
        <f t="shared" si="63"/>
        <v>-52.210728039914244</v>
      </c>
      <c r="K199" s="55">
        <f t="shared" si="64"/>
        <v>40.150837153300735</v>
      </c>
      <c r="L199" s="55">
        <f t="shared" si="65"/>
        <v>-52.505872752545841</v>
      </c>
      <c r="M199" s="55">
        <f t="shared" si="66"/>
        <v>41.334597939357451</v>
      </c>
      <c r="N199" s="55">
        <f t="shared" si="67"/>
        <v>-52.801017465177431</v>
      </c>
      <c r="O199" s="55">
        <f t="shared" si="68"/>
        <v>42.518358725414167</v>
      </c>
      <c r="P199" s="55">
        <f t="shared" si="69"/>
        <v>-53.096162177809028</v>
      </c>
      <c r="Q199" s="55">
        <f t="shared" si="70"/>
        <v>43.702119511470883</v>
      </c>
      <c r="R199" s="55">
        <f t="shared" si="71"/>
        <v>-53.391306890440617</v>
      </c>
      <c r="S199" s="55">
        <f t="shared" si="72"/>
        <v>44.885880297527592</v>
      </c>
      <c r="V199" s="48"/>
    </row>
    <row r="200" spans="1:22" x14ac:dyDescent="0.15">
      <c r="A200" s="56">
        <v>195</v>
      </c>
      <c r="B200" s="55">
        <f t="shared" si="55"/>
        <v>-51.646895146241995</v>
      </c>
      <c r="C200" s="55">
        <f t="shared" si="56"/>
        <v>35.256292659551001</v>
      </c>
      <c r="D200" s="55">
        <f t="shared" si="57"/>
        <v>-51.962654381267072</v>
      </c>
      <c r="E200" s="55">
        <f t="shared" si="58"/>
        <v>36.434722167623661</v>
      </c>
      <c r="F200" s="55">
        <f t="shared" si="59"/>
        <v>-52.278413616292141</v>
      </c>
      <c r="G200" s="55">
        <f t="shared" si="60"/>
        <v>37.613151675696322</v>
      </c>
      <c r="H200" s="55">
        <f t="shared" si="61"/>
        <v>-52.594172851317218</v>
      </c>
      <c r="I200" s="55">
        <f t="shared" si="62"/>
        <v>38.791581183768983</v>
      </c>
      <c r="J200" s="55">
        <f t="shared" si="63"/>
        <v>-52.909932086342295</v>
      </c>
      <c r="K200" s="55">
        <f t="shared" si="64"/>
        <v>39.970010691841651</v>
      </c>
      <c r="L200" s="55">
        <f t="shared" si="65"/>
        <v>-53.225691321367371</v>
      </c>
      <c r="M200" s="55">
        <f t="shared" si="66"/>
        <v>41.148440199914319</v>
      </c>
      <c r="N200" s="55">
        <f t="shared" si="67"/>
        <v>-53.541450556392448</v>
      </c>
      <c r="O200" s="55">
        <f t="shared" si="68"/>
        <v>42.32686970798698</v>
      </c>
      <c r="P200" s="55">
        <f t="shared" si="69"/>
        <v>-53.857209791417517</v>
      </c>
      <c r="Q200" s="55">
        <f t="shared" si="70"/>
        <v>43.50529921605964</v>
      </c>
      <c r="R200" s="55">
        <f t="shared" si="71"/>
        <v>-54.172969026442594</v>
      </c>
      <c r="S200" s="55">
        <f t="shared" si="72"/>
        <v>44.683728724132301</v>
      </c>
      <c r="V200" s="48"/>
    </row>
    <row r="201" spans="1:22" x14ac:dyDescent="0.15">
      <c r="A201" s="56">
        <v>196</v>
      </c>
      <c r="B201" s="55">
        <f t="shared" si="55"/>
        <v>-52.260763487320467</v>
      </c>
      <c r="C201" s="55">
        <f t="shared" si="56"/>
        <v>35.08605190174864</v>
      </c>
      <c r="D201" s="55">
        <f t="shared" si="57"/>
        <v>-52.597041061417201</v>
      </c>
      <c r="E201" s="55">
        <f t="shared" si="58"/>
        <v>36.258791170793387</v>
      </c>
      <c r="F201" s="55">
        <f t="shared" si="59"/>
        <v>-52.933318635513942</v>
      </c>
      <c r="G201" s="55">
        <f t="shared" si="60"/>
        <v>37.431530439838134</v>
      </c>
      <c r="H201" s="55">
        <f t="shared" si="61"/>
        <v>-53.269596209610683</v>
      </c>
      <c r="I201" s="55">
        <f t="shared" si="62"/>
        <v>38.604269708882882</v>
      </c>
      <c r="J201" s="55">
        <f t="shared" si="63"/>
        <v>-53.605873783707423</v>
      </c>
      <c r="K201" s="55">
        <f t="shared" si="64"/>
        <v>39.777008977927636</v>
      </c>
      <c r="L201" s="55">
        <f t="shared" si="65"/>
        <v>-53.942151357804164</v>
      </c>
      <c r="M201" s="55">
        <f t="shared" si="66"/>
        <v>40.949748246972383</v>
      </c>
      <c r="N201" s="55">
        <f t="shared" si="67"/>
        <v>-54.278428931900898</v>
      </c>
      <c r="O201" s="55">
        <f t="shared" si="68"/>
        <v>42.122487516017131</v>
      </c>
      <c r="P201" s="55">
        <f t="shared" si="69"/>
        <v>-54.614706505997638</v>
      </c>
      <c r="Q201" s="55">
        <f t="shared" si="70"/>
        <v>43.295226785061885</v>
      </c>
      <c r="R201" s="55">
        <f t="shared" si="71"/>
        <v>-54.950984080094372</v>
      </c>
      <c r="S201" s="55">
        <f t="shared" si="72"/>
        <v>44.467966054106633</v>
      </c>
      <c r="V201" s="48"/>
    </row>
    <row r="202" spans="1:22" x14ac:dyDescent="0.15">
      <c r="A202" s="56">
        <v>197</v>
      </c>
      <c r="B202" s="55">
        <f t="shared" si="55"/>
        <v>-52.87156722237988</v>
      </c>
      <c r="C202" s="55">
        <f t="shared" si="56"/>
        <v>34.905123592650796</v>
      </c>
      <c r="D202" s="55">
        <f t="shared" si="57"/>
        <v>-53.228260702141618</v>
      </c>
      <c r="E202" s="55">
        <f t="shared" si="58"/>
        <v>36.0718153949257</v>
      </c>
      <c r="F202" s="55">
        <f t="shared" si="59"/>
        <v>-53.584954181903356</v>
      </c>
      <c r="G202" s="55">
        <f t="shared" si="60"/>
        <v>37.238507197200605</v>
      </c>
      <c r="H202" s="55">
        <f t="shared" si="61"/>
        <v>-53.941647661665094</v>
      </c>
      <c r="I202" s="55">
        <f t="shared" si="62"/>
        <v>38.405198999475502</v>
      </c>
      <c r="J202" s="55">
        <f t="shared" si="63"/>
        <v>-54.298341141426832</v>
      </c>
      <c r="K202" s="55">
        <f t="shared" si="64"/>
        <v>39.571890801750413</v>
      </c>
      <c r="L202" s="55">
        <f t="shared" si="65"/>
        <v>-54.655034621188577</v>
      </c>
      <c r="M202" s="55">
        <f t="shared" si="66"/>
        <v>40.738582604025318</v>
      </c>
      <c r="N202" s="55">
        <f t="shared" si="67"/>
        <v>-55.011728100950307</v>
      </c>
      <c r="O202" s="55">
        <f t="shared" si="68"/>
        <v>41.905274406300215</v>
      </c>
      <c r="P202" s="55">
        <f t="shared" si="69"/>
        <v>-55.368421580712052</v>
      </c>
      <c r="Q202" s="55">
        <f t="shared" si="70"/>
        <v>43.07196620857512</v>
      </c>
      <c r="R202" s="55">
        <f t="shared" si="71"/>
        <v>-55.725115060473783</v>
      </c>
      <c r="S202" s="55">
        <f t="shared" si="72"/>
        <v>44.238658010850024</v>
      </c>
      <c r="V202" s="48"/>
    </row>
    <row r="203" spans="1:22" x14ac:dyDescent="0.15">
      <c r="A203" s="56">
        <v>198</v>
      </c>
      <c r="B203" s="55">
        <f t="shared" si="55"/>
        <v>-53.479120294685593</v>
      </c>
      <c r="C203" s="55">
        <f t="shared" si="56"/>
        <v>34.713562844773101</v>
      </c>
      <c r="D203" s="55">
        <f t="shared" si="57"/>
        <v>-53.856121027823029</v>
      </c>
      <c r="E203" s="55">
        <f t="shared" si="58"/>
        <v>35.873851794653191</v>
      </c>
      <c r="F203" s="55">
        <f t="shared" si="59"/>
        <v>-54.233121760960465</v>
      </c>
      <c r="G203" s="55">
        <f t="shared" si="60"/>
        <v>37.034140744533275</v>
      </c>
      <c r="H203" s="55">
        <f t="shared" si="61"/>
        <v>-54.610122494097901</v>
      </c>
      <c r="I203" s="55">
        <f t="shared" si="62"/>
        <v>38.194429694413365</v>
      </c>
      <c r="J203" s="55">
        <f t="shared" si="63"/>
        <v>-54.987123227235344</v>
      </c>
      <c r="K203" s="55">
        <f t="shared" si="64"/>
        <v>39.354718644293456</v>
      </c>
      <c r="L203" s="55">
        <f t="shared" si="65"/>
        <v>-55.36412396037278</v>
      </c>
      <c r="M203" s="55">
        <f t="shared" si="66"/>
        <v>40.515007594173539</v>
      </c>
      <c r="N203" s="55">
        <f t="shared" si="67"/>
        <v>-55.741124693510216</v>
      </c>
      <c r="O203" s="55">
        <f t="shared" si="68"/>
        <v>41.67529654405363</v>
      </c>
      <c r="P203" s="55">
        <f t="shared" si="69"/>
        <v>-56.118125426647651</v>
      </c>
      <c r="Q203" s="55">
        <f t="shared" si="70"/>
        <v>42.835585493933714</v>
      </c>
      <c r="R203" s="55">
        <f t="shared" si="71"/>
        <v>-56.495126159785087</v>
      </c>
      <c r="S203" s="55">
        <f t="shared" si="72"/>
        <v>43.995874443813797</v>
      </c>
      <c r="V203" s="48"/>
    </row>
    <row r="204" spans="1:22" x14ac:dyDescent="0.15">
      <c r="A204" s="56">
        <v>199</v>
      </c>
      <c r="B204" s="55">
        <f t="shared" si="55"/>
        <v>-54.083237637686224</v>
      </c>
      <c r="C204" s="55">
        <f t="shared" si="56"/>
        <v>34.511428009375059</v>
      </c>
      <c r="D204" s="55">
        <f t="shared" si="57"/>
        <v>-54.480430786123954</v>
      </c>
      <c r="E204" s="55">
        <f t="shared" si="58"/>
        <v>35.664960671606224</v>
      </c>
      <c r="F204" s="55">
        <f t="shared" si="59"/>
        <v>-54.877623934561683</v>
      </c>
      <c r="G204" s="55">
        <f t="shared" si="60"/>
        <v>36.818493333837388</v>
      </c>
      <c r="H204" s="55">
        <f t="shared" si="61"/>
        <v>-55.274817082999419</v>
      </c>
      <c r="I204" s="55">
        <f t="shared" si="62"/>
        <v>37.97202599606856</v>
      </c>
      <c r="J204" s="55">
        <f t="shared" si="63"/>
        <v>-55.672010231437149</v>
      </c>
      <c r="K204" s="55">
        <f t="shared" si="64"/>
        <v>39.125558658299731</v>
      </c>
      <c r="L204" s="55">
        <f t="shared" si="65"/>
        <v>-56.069203379874878</v>
      </c>
      <c r="M204" s="55">
        <f t="shared" si="66"/>
        <v>40.279091320530895</v>
      </c>
      <c r="N204" s="55">
        <f t="shared" si="67"/>
        <v>-56.466396528312615</v>
      </c>
      <c r="O204" s="55">
        <f t="shared" si="68"/>
        <v>41.43262398276206</v>
      </c>
      <c r="P204" s="55">
        <f t="shared" si="69"/>
        <v>-56.863589676750344</v>
      </c>
      <c r="Q204" s="55">
        <f t="shared" si="70"/>
        <v>42.586156644993224</v>
      </c>
      <c r="R204" s="55">
        <f t="shared" si="71"/>
        <v>-57.260782825188073</v>
      </c>
      <c r="S204" s="55">
        <f t="shared" si="72"/>
        <v>43.739689307224388</v>
      </c>
      <c r="V204" s="48"/>
    </row>
    <row r="205" spans="1:22" x14ac:dyDescent="0.15">
      <c r="A205" s="56">
        <v>200</v>
      </c>
      <c r="B205" s="55">
        <f t="shared" si="55"/>
        <v>-54.683735231386905</v>
      </c>
      <c r="C205" s="55">
        <f t="shared" si="56"/>
        <v>34.298780658685658</v>
      </c>
      <c r="D205" s="55">
        <f t="shared" si="57"/>
        <v>-55.100999806244225</v>
      </c>
      <c r="E205" s="55">
        <f t="shared" si="58"/>
        <v>35.445205656044465</v>
      </c>
      <c r="F205" s="55">
        <f t="shared" si="59"/>
        <v>-55.518264381101538</v>
      </c>
      <c r="G205" s="55">
        <f t="shared" si="60"/>
        <v>36.591630653403271</v>
      </c>
      <c r="H205" s="55">
        <f t="shared" si="61"/>
        <v>-55.935528955958858</v>
      </c>
      <c r="I205" s="55">
        <f t="shared" si="62"/>
        <v>37.738055650762078</v>
      </c>
      <c r="J205" s="55">
        <f t="shared" si="63"/>
        <v>-56.352793530816172</v>
      </c>
      <c r="K205" s="55">
        <f t="shared" si="64"/>
        <v>38.884480648120892</v>
      </c>
      <c r="L205" s="55">
        <f t="shared" si="65"/>
        <v>-56.770058105673485</v>
      </c>
      <c r="M205" s="55">
        <f t="shared" si="66"/>
        <v>40.030905645479699</v>
      </c>
      <c r="N205" s="55">
        <f t="shared" si="67"/>
        <v>-57.187322680530805</v>
      </c>
      <c r="O205" s="55">
        <f t="shared" si="68"/>
        <v>41.177330642838506</v>
      </c>
      <c r="P205" s="55">
        <f t="shared" si="69"/>
        <v>-57.604587255388118</v>
      </c>
      <c r="Q205" s="55">
        <f t="shared" si="70"/>
        <v>42.323755640197312</v>
      </c>
      <c r="R205" s="55">
        <f t="shared" si="71"/>
        <v>-58.021851830245438</v>
      </c>
      <c r="S205" s="55">
        <f t="shared" si="72"/>
        <v>43.470180637556119</v>
      </c>
      <c r="V205" s="48"/>
    </row>
    <row r="206" spans="1:22" x14ac:dyDescent="0.15">
      <c r="A206" s="56">
        <v>201</v>
      </c>
      <c r="B206" s="55">
        <f t="shared" si="55"/>
        <v>-55.280430158403469</v>
      </c>
      <c r="C206" s="55">
        <f t="shared" si="56"/>
        <v>34.075685567147865</v>
      </c>
      <c r="D206" s="55">
        <f t="shared" si="57"/>
        <v>-55.717639056848739</v>
      </c>
      <c r="E206" s="55">
        <f t="shared" si="58"/>
        <v>35.214653687474446</v>
      </c>
      <c r="F206" s="55">
        <f t="shared" si="59"/>
        <v>-56.154847955294002</v>
      </c>
      <c r="G206" s="55">
        <f t="shared" si="60"/>
        <v>36.353621807801034</v>
      </c>
      <c r="H206" s="55">
        <f t="shared" si="61"/>
        <v>-56.592056853739265</v>
      </c>
      <c r="I206" s="55">
        <f t="shared" si="62"/>
        <v>37.492589928127622</v>
      </c>
      <c r="J206" s="55">
        <f t="shared" si="63"/>
        <v>-57.029265752184536</v>
      </c>
      <c r="K206" s="55">
        <f t="shared" si="64"/>
        <v>38.63155804845421</v>
      </c>
      <c r="L206" s="55">
        <f t="shared" si="65"/>
        <v>-57.466474650629806</v>
      </c>
      <c r="M206" s="55">
        <f t="shared" si="66"/>
        <v>39.770526168780798</v>
      </c>
      <c r="N206" s="55">
        <f t="shared" si="67"/>
        <v>-57.903683549075069</v>
      </c>
      <c r="O206" s="55">
        <f t="shared" si="68"/>
        <v>40.909494289107379</v>
      </c>
      <c r="P206" s="55">
        <f t="shared" si="69"/>
        <v>-58.340892447520332</v>
      </c>
      <c r="Q206" s="55">
        <f t="shared" si="70"/>
        <v>42.048462409433967</v>
      </c>
      <c r="R206" s="55">
        <f t="shared" si="71"/>
        <v>-58.778101345965595</v>
      </c>
      <c r="S206" s="55">
        <f t="shared" si="72"/>
        <v>43.187430529760547</v>
      </c>
      <c r="V206" s="48"/>
    </row>
    <row r="207" spans="1:22" x14ac:dyDescent="0.15">
      <c r="A207" s="56">
        <v>202</v>
      </c>
      <c r="B207" s="55">
        <f t="shared" si="55"/>
        <v>-55.873140659680793</v>
      </c>
      <c r="C207" s="55">
        <f t="shared" si="56"/>
        <v>33.84221069168774</v>
      </c>
      <c r="D207" s="55">
        <f t="shared" si="57"/>
        <v>-56.330160703648204</v>
      </c>
      <c r="E207" s="55">
        <f t="shared" si="58"/>
        <v>34.973374994259224</v>
      </c>
      <c r="F207" s="55">
        <f t="shared" si="59"/>
        <v>-56.787180747615615</v>
      </c>
      <c r="G207" s="55">
        <f t="shared" si="60"/>
        <v>36.104539296830701</v>
      </c>
      <c r="H207" s="55">
        <f t="shared" si="61"/>
        <v>-57.244200791583026</v>
      </c>
      <c r="I207" s="55">
        <f t="shared" si="62"/>
        <v>37.235703599402179</v>
      </c>
      <c r="J207" s="55">
        <f t="shared" si="63"/>
        <v>-57.701220835550444</v>
      </c>
      <c r="K207" s="55">
        <f t="shared" si="64"/>
        <v>38.366867901973663</v>
      </c>
      <c r="L207" s="55">
        <f t="shared" si="65"/>
        <v>-58.158240879517855</v>
      </c>
      <c r="M207" s="55">
        <f t="shared" si="66"/>
        <v>39.498032204545147</v>
      </c>
      <c r="N207" s="55">
        <f t="shared" si="67"/>
        <v>-58.615260923485266</v>
      </c>
      <c r="O207" s="55">
        <f t="shared" si="68"/>
        <v>40.629196507116625</v>
      </c>
      <c r="P207" s="55">
        <f t="shared" si="69"/>
        <v>-59.072280967452684</v>
      </c>
      <c r="Q207" s="55">
        <f t="shared" si="70"/>
        <v>41.760360809688102</v>
      </c>
      <c r="R207" s="55">
        <f t="shared" si="71"/>
        <v>-59.529301011420088</v>
      </c>
      <c r="S207" s="55">
        <f t="shared" si="72"/>
        <v>42.891525112259586</v>
      </c>
      <c r="V207" s="48"/>
    </row>
    <row r="208" spans="1:22" x14ac:dyDescent="0.15">
      <c r="A208" s="56">
        <v>203</v>
      </c>
      <c r="B208" s="55">
        <f t="shared" si="55"/>
        <v>-56.461686189858483</v>
      </c>
      <c r="C208" s="55">
        <f t="shared" si="56"/>
        <v>33.598427151014072</v>
      </c>
      <c r="D208" s="55">
        <f t="shared" si="57"/>
        <v>-56.938378166615401</v>
      </c>
      <c r="E208" s="55">
        <f t="shared" si="58"/>
        <v>34.721443072226052</v>
      </c>
      <c r="F208" s="55">
        <f t="shared" si="59"/>
        <v>-57.415070143372311</v>
      </c>
      <c r="G208" s="55">
        <f t="shared" si="60"/>
        <v>35.844458993438025</v>
      </c>
      <c r="H208" s="55">
        <f t="shared" si="61"/>
        <v>-57.891762120129229</v>
      </c>
      <c r="I208" s="55">
        <f t="shared" si="62"/>
        <v>36.967474914650005</v>
      </c>
      <c r="J208" s="55">
        <f t="shared" si="63"/>
        <v>-58.36845409688614</v>
      </c>
      <c r="K208" s="55">
        <f t="shared" si="64"/>
        <v>38.090490835861985</v>
      </c>
      <c r="L208" s="55">
        <f t="shared" si="65"/>
        <v>-58.845146073643058</v>
      </c>
      <c r="M208" s="55">
        <f t="shared" si="66"/>
        <v>39.213506757073958</v>
      </c>
      <c r="N208" s="55">
        <f t="shared" si="67"/>
        <v>-59.321838050399968</v>
      </c>
      <c r="O208" s="55">
        <f t="shared" si="68"/>
        <v>40.336522678285938</v>
      </c>
      <c r="P208" s="55">
        <f t="shared" si="69"/>
        <v>-59.798530027156886</v>
      </c>
      <c r="Q208" s="55">
        <f t="shared" si="70"/>
        <v>41.459538599497911</v>
      </c>
      <c r="R208" s="55">
        <f t="shared" si="71"/>
        <v>-60.275222003913797</v>
      </c>
      <c r="S208" s="55">
        <f t="shared" si="72"/>
        <v>42.582554520709891</v>
      </c>
      <c r="V208" s="48"/>
    </row>
    <row r="209" spans="1:22" x14ac:dyDescent="0.15">
      <c r="A209" s="56">
        <v>204</v>
      </c>
      <c r="B209" s="55">
        <f t="shared" si="55"/>
        <v>-57.045887472266699</v>
      </c>
      <c r="C209" s="55">
        <f t="shared" si="56"/>
        <v>33.344409203954939</v>
      </c>
      <c r="D209" s="55">
        <f t="shared" si="57"/>
        <v>-57.542106176819175</v>
      </c>
      <c r="E209" s="55">
        <f t="shared" si="58"/>
        <v>34.458934662278914</v>
      </c>
      <c r="F209" s="55">
        <f t="shared" si="59"/>
        <v>-58.038324881371651</v>
      </c>
      <c r="G209" s="55">
        <f t="shared" si="60"/>
        <v>35.573460120602881</v>
      </c>
      <c r="H209" s="55">
        <f t="shared" si="61"/>
        <v>-58.534543585924126</v>
      </c>
      <c r="I209" s="55">
        <f t="shared" si="62"/>
        <v>36.687985578926856</v>
      </c>
      <c r="J209" s="55">
        <f t="shared" si="63"/>
        <v>-59.030762290476602</v>
      </c>
      <c r="K209" s="55">
        <f t="shared" si="64"/>
        <v>37.802511037250838</v>
      </c>
      <c r="L209" s="55">
        <f t="shared" si="65"/>
        <v>-59.526980995029078</v>
      </c>
      <c r="M209" s="55">
        <f t="shared" si="66"/>
        <v>38.917036495574806</v>
      </c>
      <c r="N209" s="55">
        <f t="shared" si="67"/>
        <v>-60.023199699581554</v>
      </c>
      <c r="O209" s="55">
        <f t="shared" si="68"/>
        <v>40.03156195389878</v>
      </c>
      <c r="P209" s="55">
        <f t="shared" si="69"/>
        <v>-60.519418404134029</v>
      </c>
      <c r="Q209" s="55">
        <f t="shared" si="70"/>
        <v>41.146087412222755</v>
      </c>
      <c r="R209" s="55">
        <f t="shared" si="71"/>
        <v>-61.015637108686505</v>
      </c>
      <c r="S209" s="55">
        <f t="shared" si="72"/>
        <v>42.260612870546723</v>
      </c>
      <c r="V209" s="48"/>
    </row>
    <row r="210" spans="1:22" x14ac:dyDescent="0.15">
      <c r="A210" s="56">
        <v>205</v>
      </c>
      <c r="B210" s="55">
        <f t="shared" si="55"/>
        <v>-57.625566553535528</v>
      </c>
      <c r="C210" s="55">
        <f t="shared" si="56"/>
        <v>33.080234226837725</v>
      </c>
      <c r="D210" s="55">
        <f t="shared" si="57"/>
        <v>-58.141160832859178</v>
      </c>
      <c r="E210" s="55">
        <f t="shared" si="58"/>
        <v>34.18592972702244</v>
      </c>
      <c r="F210" s="55">
        <f t="shared" si="59"/>
        <v>-58.656755112182836</v>
      </c>
      <c r="G210" s="55">
        <f t="shared" si="60"/>
        <v>35.291625227207149</v>
      </c>
      <c r="H210" s="55">
        <f t="shared" si="61"/>
        <v>-59.172349391506486</v>
      </c>
      <c r="I210" s="55">
        <f t="shared" si="62"/>
        <v>36.397320727391865</v>
      </c>
      <c r="J210" s="55">
        <f t="shared" si="63"/>
        <v>-59.687943670830137</v>
      </c>
      <c r="K210" s="55">
        <f t="shared" si="64"/>
        <v>37.50301622757658</v>
      </c>
      <c r="L210" s="55">
        <f t="shared" si="65"/>
        <v>-60.203537950153788</v>
      </c>
      <c r="M210" s="55">
        <f t="shared" si="66"/>
        <v>38.608711727761296</v>
      </c>
      <c r="N210" s="55">
        <f t="shared" si="67"/>
        <v>-60.719132229477445</v>
      </c>
      <c r="O210" s="55">
        <f t="shared" si="68"/>
        <v>39.714407227946005</v>
      </c>
      <c r="P210" s="55">
        <f t="shared" si="69"/>
        <v>-61.234726508801103</v>
      </c>
      <c r="Q210" s="55">
        <f t="shared" si="70"/>
        <v>40.82010272813072</v>
      </c>
      <c r="R210" s="55">
        <f t="shared" si="71"/>
        <v>-61.750320788124753</v>
      </c>
      <c r="S210" s="55">
        <f t="shared" si="72"/>
        <v>41.925798228315429</v>
      </c>
      <c r="V210" s="48"/>
    </row>
    <row r="211" spans="1:22" x14ac:dyDescent="0.15">
      <c r="A211" s="56">
        <v>206</v>
      </c>
      <c r="B211" s="55">
        <f t="shared" si="55"/>
        <v>-58.200546857801314</v>
      </c>
      <c r="C211" s="55">
        <f t="shared" si="56"/>
        <v>32.805982689919603</v>
      </c>
      <c r="D211" s="55">
        <f t="shared" si="57"/>
        <v>-58.735359656883986</v>
      </c>
      <c r="E211" s="55">
        <f t="shared" si="58"/>
        <v>33.902511426404587</v>
      </c>
      <c r="F211" s="55">
        <f t="shared" si="59"/>
        <v>-59.270172455966659</v>
      </c>
      <c r="G211" s="55">
        <f t="shared" si="60"/>
        <v>34.999040162889564</v>
      </c>
      <c r="H211" s="55">
        <f t="shared" si="61"/>
        <v>-59.804985255049331</v>
      </c>
      <c r="I211" s="55">
        <f t="shared" si="62"/>
        <v>36.095568899374548</v>
      </c>
      <c r="J211" s="55">
        <f t="shared" si="63"/>
        <v>-60.339798054132018</v>
      </c>
      <c r="K211" s="55">
        <f t="shared" si="64"/>
        <v>37.19209763585954</v>
      </c>
      <c r="L211" s="55">
        <f t="shared" si="65"/>
        <v>-60.874610853214691</v>
      </c>
      <c r="M211" s="55">
        <f t="shared" si="66"/>
        <v>38.288626372344524</v>
      </c>
      <c r="N211" s="55">
        <f t="shared" si="67"/>
        <v>-61.409423652297363</v>
      </c>
      <c r="O211" s="55">
        <f t="shared" si="68"/>
        <v>39.385155108829508</v>
      </c>
      <c r="P211" s="55">
        <f t="shared" si="69"/>
        <v>-61.944236451380036</v>
      </c>
      <c r="Q211" s="55">
        <f t="shared" si="70"/>
        <v>40.481683845314485</v>
      </c>
      <c r="R211" s="55">
        <f t="shared" si="71"/>
        <v>-62.479049250462708</v>
      </c>
      <c r="S211" s="55">
        <f t="shared" si="72"/>
        <v>41.57821258179947</v>
      </c>
      <c r="V211" s="48"/>
    </row>
    <row r="212" spans="1:22" x14ac:dyDescent="0.15">
      <c r="A212" s="56">
        <v>207</v>
      </c>
      <c r="B212" s="55">
        <f t="shared" si="55"/>
        <v>-58.770653240493445</v>
      </c>
      <c r="C212" s="55">
        <f t="shared" si="56"/>
        <v>32.521738132875434</v>
      </c>
      <c r="D212" s="55">
        <f t="shared" si="57"/>
        <v>-59.324521650175683</v>
      </c>
      <c r="E212" s="55">
        <f t="shared" si="58"/>
        <v>33.608766092385245</v>
      </c>
      <c r="F212" s="55">
        <f t="shared" si="59"/>
        <v>-59.878390059857935</v>
      </c>
      <c r="G212" s="55">
        <f t="shared" si="60"/>
        <v>34.695794051895049</v>
      </c>
      <c r="H212" s="55">
        <f t="shared" si="61"/>
        <v>-60.43225846954018</v>
      </c>
      <c r="I212" s="55">
        <f t="shared" si="62"/>
        <v>35.782822011404861</v>
      </c>
      <c r="J212" s="55">
        <f t="shared" si="63"/>
        <v>-60.986126879222425</v>
      </c>
      <c r="K212" s="55">
        <f t="shared" si="64"/>
        <v>36.869849970914672</v>
      </c>
      <c r="L212" s="55">
        <f t="shared" si="65"/>
        <v>-61.539995288904677</v>
      </c>
      <c r="M212" s="55">
        <f t="shared" si="66"/>
        <v>37.956877930424483</v>
      </c>
      <c r="N212" s="55">
        <f t="shared" si="67"/>
        <v>-62.093863698586915</v>
      </c>
      <c r="O212" s="55">
        <f t="shared" si="68"/>
        <v>39.043905889934294</v>
      </c>
      <c r="P212" s="55">
        <f t="shared" si="69"/>
        <v>-62.647732108269167</v>
      </c>
      <c r="Q212" s="55">
        <f t="shared" si="70"/>
        <v>40.130933849444098</v>
      </c>
      <c r="R212" s="55">
        <f t="shared" si="71"/>
        <v>-63.201600517951412</v>
      </c>
      <c r="S212" s="55">
        <f t="shared" si="72"/>
        <v>41.217961808953909</v>
      </c>
      <c r="V212" s="48"/>
    </row>
    <row r="213" spans="1:22" x14ac:dyDescent="0.15">
      <c r="A213" s="56">
        <v>208</v>
      </c>
      <c r="B213" s="55">
        <f t="shared" si="55"/>
        <v>-59.335712041685021</v>
      </c>
      <c r="C213" s="55">
        <f t="shared" si="56"/>
        <v>32.227587139350831</v>
      </c>
      <c r="D213" s="55">
        <f t="shared" si="57"/>
        <v>-59.908467348283807</v>
      </c>
      <c r="E213" s="55">
        <f t="shared" si="58"/>
        <v>33.304783202638724</v>
      </c>
      <c r="F213" s="55">
        <f t="shared" si="59"/>
        <v>-60.481222654882593</v>
      </c>
      <c r="G213" s="55">
        <f t="shared" si="60"/>
        <v>34.38197926592661</v>
      </c>
      <c r="H213" s="55">
        <f t="shared" si="61"/>
        <v>-61.05397796148138</v>
      </c>
      <c r="I213" s="55">
        <f t="shared" si="62"/>
        <v>35.459175329214503</v>
      </c>
      <c r="J213" s="55">
        <f t="shared" si="63"/>
        <v>-61.626733268080173</v>
      </c>
      <c r="K213" s="55">
        <f t="shared" si="64"/>
        <v>36.536371392502396</v>
      </c>
      <c r="L213" s="55">
        <f t="shared" si="65"/>
        <v>-62.199488574678952</v>
      </c>
      <c r="M213" s="55">
        <f t="shared" si="66"/>
        <v>37.613567455790289</v>
      </c>
      <c r="N213" s="55">
        <f t="shared" si="67"/>
        <v>-62.772243881277745</v>
      </c>
      <c r="O213" s="55">
        <f t="shared" si="68"/>
        <v>38.690763519078175</v>
      </c>
      <c r="P213" s="55">
        <f t="shared" si="69"/>
        <v>-63.344999187876525</v>
      </c>
      <c r="Q213" s="55">
        <f t="shared" si="70"/>
        <v>39.767959582366068</v>
      </c>
      <c r="R213" s="55">
        <f t="shared" si="71"/>
        <v>-63.917754494475318</v>
      </c>
      <c r="S213" s="55">
        <f t="shared" si="72"/>
        <v>40.845155645653954</v>
      </c>
      <c r="V213" s="48"/>
    </row>
    <row r="214" spans="1:22" x14ac:dyDescent="0.15">
      <c r="A214" s="56">
        <v>209</v>
      </c>
      <c r="B214" s="55">
        <f t="shared" si="55"/>
        <v>-59.895551138991301</v>
      </c>
      <c r="C214" s="55">
        <f t="shared" si="56"/>
        <v>31.923619310587949</v>
      </c>
      <c r="D214" s="55">
        <f t="shared" si="57"/>
        <v>-60.487018875691831</v>
      </c>
      <c r="E214" s="55">
        <f t="shared" si="58"/>
        <v>32.99065535329801</v>
      </c>
      <c r="F214" s="55">
        <f t="shared" si="59"/>
        <v>-61.078486612392368</v>
      </c>
      <c r="G214" s="55">
        <f t="shared" si="60"/>
        <v>34.057691396008074</v>
      </c>
      <c r="H214" s="55">
        <f t="shared" si="61"/>
        <v>-61.66995434909289</v>
      </c>
      <c r="I214" s="55">
        <f t="shared" si="62"/>
        <v>35.124727438718132</v>
      </c>
      <c r="J214" s="55">
        <f t="shared" si="63"/>
        <v>-62.261422085793427</v>
      </c>
      <c r="K214" s="55">
        <f t="shared" si="64"/>
        <v>36.191763481428204</v>
      </c>
      <c r="L214" s="55">
        <f t="shared" si="65"/>
        <v>-62.852889822493957</v>
      </c>
      <c r="M214" s="55">
        <f t="shared" si="66"/>
        <v>37.258799524138261</v>
      </c>
      <c r="N214" s="55">
        <f t="shared" si="67"/>
        <v>-63.444357559194486</v>
      </c>
      <c r="O214" s="55">
        <f t="shared" si="68"/>
        <v>38.325835566848326</v>
      </c>
      <c r="P214" s="55">
        <f t="shared" si="69"/>
        <v>-64.035825295895023</v>
      </c>
      <c r="Q214" s="55">
        <f t="shared" si="70"/>
        <v>39.392871609558391</v>
      </c>
      <c r="R214" s="55">
        <f t="shared" si="71"/>
        <v>-64.627293032595546</v>
      </c>
      <c r="S214" s="55">
        <f t="shared" si="72"/>
        <v>40.459907652268448</v>
      </c>
      <c r="V214" s="48"/>
    </row>
    <row r="215" spans="1:22" x14ac:dyDescent="0.15">
      <c r="A215" s="56">
        <v>210</v>
      </c>
      <c r="B215" s="55">
        <f t="shared" si="55"/>
        <v>-60.45</v>
      </c>
      <c r="C215" s="55">
        <f t="shared" si="56"/>
        <v>31.609927238132009</v>
      </c>
      <c r="D215" s="55">
        <f t="shared" si="57"/>
        <v>-61.06</v>
      </c>
      <c r="E215" s="55">
        <f t="shared" si="58"/>
        <v>32.666478230749021</v>
      </c>
      <c r="F215" s="55">
        <f t="shared" si="59"/>
        <v>-61.67</v>
      </c>
      <c r="G215" s="55">
        <f t="shared" si="60"/>
        <v>33.723029223366034</v>
      </c>
      <c r="H215" s="55">
        <f t="shared" si="61"/>
        <v>-62.28</v>
      </c>
      <c r="I215" s="55">
        <f t="shared" si="62"/>
        <v>34.779580215983053</v>
      </c>
      <c r="J215" s="55">
        <f t="shared" si="63"/>
        <v>-62.890000000000008</v>
      </c>
      <c r="K215" s="55">
        <f t="shared" si="64"/>
        <v>35.836131208600072</v>
      </c>
      <c r="L215" s="55">
        <f t="shared" si="65"/>
        <v>-63.500000000000007</v>
      </c>
      <c r="M215" s="55">
        <f t="shared" si="66"/>
        <v>36.892682201217085</v>
      </c>
      <c r="N215" s="55">
        <f t="shared" si="67"/>
        <v>-64.110000000000014</v>
      </c>
      <c r="O215" s="55">
        <f t="shared" si="68"/>
        <v>37.949233193834097</v>
      </c>
      <c r="P215" s="55">
        <f t="shared" si="69"/>
        <v>-64.72</v>
      </c>
      <c r="Q215" s="55">
        <f t="shared" si="70"/>
        <v>39.005784186451116</v>
      </c>
      <c r="R215" s="55">
        <f t="shared" si="71"/>
        <v>-65.330000000000013</v>
      </c>
      <c r="S215" s="55">
        <f t="shared" si="72"/>
        <v>40.062335179068128</v>
      </c>
      <c r="V215" s="48"/>
    </row>
    <row r="216" spans="1:22" x14ac:dyDescent="0.15">
      <c r="A216" s="56">
        <v>211</v>
      </c>
      <c r="B216" s="55">
        <f t="shared" si="55"/>
        <v>-60.998889734216981</v>
      </c>
      <c r="C216" s="55">
        <f t="shared" si="56"/>
        <v>31.286606475627099</v>
      </c>
      <c r="D216" s="55">
        <f t="shared" si="57"/>
        <v>-61.627236185607245</v>
      </c>
      <c r="E216" s="55">
        <f t="shared" si="58"/>
        <v>32.332350582483677</v>
      </c>
      <c r="F216" s="55">
        <f t="shared" si="59"/>
        <v>-62.255582636997509</v>
      </c>
      <c r="G216" s="55">
        <f t="shared" si="60"/>
        <v>33.378094689340251</v>
      </c>
      <c r="H216" s="55">
        <f t="shared" si="61"/>
        <v>-62.883929088387774</v>
      </c>
      <c r="I216" s="55">
        <f t="shared" si="62"/>
        <v>34.423838796196826</v>
      </c>
      <c r="J216" s="55">
        <f t="shared" si="63"/>
        <v>-63.512275539778045</v>
      </c>
      <c r="K216" s="55">
        <f t="shared" si="64"/>
        <v>35.469582903053407</v>
      </c>
      <c r="L216" s="55">
        <f t="shared" si="65"/>
        <v>-64.140621991168302</v>
      </c>
      <c r="M216" s="55">
        <f t="shared" si="66"/>
        <v>36.515327009909988</v>
      </c>
      <c r="N216" s="55">
        <f t="shared" si="67"/>
        <v>-64.768968442558574</v>
      </c>
      <c r="O216" s="55">
        <f t="shared" si="68"/>
        <v>37.561071116766563</v>
      </c>
      <c r="P216" s="55">
        <f t="shared" si="69"/>
        <v>-65.397314893948845</v>
      </c>
      <c r="Q216" s="55">
        <f t="shared" si="70"/>
        <v>38.606815223623137</v>
      </c>
      <c r="R216" s="55">
        <f t="shared" si="71"/>
        <v>-66.025661345339103</v>
      </c>
      <c r="S216" s="55">
        <f t="shared" si="72"/>
        <v>39.652559330479718</v>
      </c>
      <c r="V216" s="48"/>
    </row>
    <row r="217" spans="1:22" x14ac:dyDescent="0.15">
      <c r="A217" s="56">
        <v>212</v>
      </c>
      <c r="B217" s="55">
        <f t="shared" si="55"/>
        <v>-61.542053144511982</v>
      </c>
      <c r="C217" s="55">
        <f t="shared" si="56"/>
        <v>30.953755509709552</v>
      </c>
      <c r="D217" s="55">
        <f t="shared" si="57"/>
        <v>-62.188554646876483</v>
      </c>
      <c r="E217" s="55">
        <f t="shared" si="58"/>
        <v>31.988374187020391</v>
      </c>
      <c r="F217" s="55">
        <f t="shared" si="59"/>
        <v>-62.835056149240998</v>
      </c>
      <c r="G217" s="55">
        <f t="shared" si="60"/>
        <v>33.022992864331229</v>
      </c>
      <c r="H217" s="55">
        <f t="shared" si="61"/>
        <v>-63.481557651605506</v>
      </c>
      <c r="I217" s="55">
        <f t="shared" si="62"/>
        <v>34.057611541642068</v>
      </c>
      <c r="J217" s="55">
        <f t="shared" si="63"/>
        <v>-64.128059153970014</v>
      </c>
      <c r="K217" s="55">
        <f t="shared" si="64"/>
        <v>35.092230218952913</v>
      </c>
      <c r="L217" s="55">
        <f t="shared" si="65"/>
        <v>-64.774560656334529</v>
      </c>
      <c r="M217" s="55">
        <f t="shared" si="66"/>
        <v>36.126848896263752</v>
      </c>
      <c r="N217" s="55">
        <f t="shared" si="67"/>
        <v>-65.421062158699044</v>
      </c>
      <c r="O217" s="55">
        <f t="shared" si="68"/>
        <v>37.161467573574591</v>
      </c>
      <c r="P217" s="55">
        <f t="shared" si="69"/>
        <v>-66.067563661063545</v>
      </c>
      <c r="Q217" s="55">
        <f t="shared" si="70"/>
        <v>38.196086250885429</v>
      </c>
      <c r="R217" s="55">
        <f t="shared" si="71"/>
        <v>-66.71406516342806</v>
      </c>
      <c r="S217" s="55">
        <f t="shared" si="72"/>
        <v>39.230704928196268</v>
      </c>
      <c r="V217" s="48"/>
    </row>
    <row r="218" spans="1:22" x14ac:dyDescent="0.15">
      <c r="A218" s="56">
        <v>213</v>
      </c>
      <c r="B218" s="55">
        <f t="shared" si="55"/>
        <v>-62.079324778048488</v>
      </c>
      <c r="C218" s="55">
        <f t="shared" si="56"/>
        <v>30.611475730007978</v>
      </c>
      <c r="D218" s="55">
        <f t="shared" si="57"/>
        <v>-62.743784400766828</v>
      </c>
      <c r="E218" s="55">
        <f t="shared" si="58"/>
        <v>31.634653822901395</v>
      </c>
      <c r="F218" s="55">
        <f t="shared" si="59"/>
        <v>-63.408244023485153</v>
      </c>
      <c r="G218" s="55">
        <f t="shared" si="60"/>
        <v>32.657831915794809</v>
      </c>
      <c r="H218" s="55">
        <f t="shared" si="61"/>
        <v>-64.072703646203493</v>
      </c>
      <c r="I218" s="55">
        <f t="shared" si="62"/>
        <v>33.681010008688226</v>
      </c>
      <c r="J218" s="55">
        <f t="shared" si="63"/>
        <v>-64.737163268921819</v>
      </c>
      <c r="K218" s="55">
        <f t="shared" si="64"/>
        <v>34.70418810158165</v>
      </c>
      <c r="L218" s="55">
        <f t="shared" si="65"/>
        <v>-65.401622891640159</v>
      </c>
      <c r="M218" s="55">
        <f t="shared" si="66"/>
        <v>35.727366194475067</v>
      </c>
      <c r="N218" s="55">
        <f t="shared" si="67"/>
        <v>-66.066082514358499</v>
      </c>
      <c r="O218" s="55">
        <f t="shared" si="68"/>
        <v>36.750544287368484</v>
      </c>
      <c r="P218" s="55">
        <f t="shared" si="69"/>
        <v>-66.730542137076824</v>
      </c>
      <c r="Q218" s="55">
        <f t="shared" si="70"/>
        <v>37.773722380261901</v>
      </c>
      <c r="R218" s="55">
        <f t="shared" si="71"/>
        <v>-67.39500175979515</v>
      </c>
      <c r="S218" s="55">
        <f t="shared" si="72"/>
        <v>38.796900473155318</v>
      </c>
      <c r="V218" s="48"/>
    </row>
    <row r="219" spans="1:22" x14ac:dyDescent="0.15">
      <c r="A219" s="56">
        <v>214</v>
      </c>
      <c r="B219" s="55">
        <f t="shared" si="55"/>
        <v>-62.610540976682259</v>
      </c>
      <c r="C219" s="55">
        <f t="shared" si="56"/>
        <v>30.259871398259023</v>
      </c>
      <c r="D219" s="55">
        <f t="shared" si="57"/>
        <v>-63.292756318916567</v>
      </c>
      <c r="E219" s="55">
        <f t="shared" si="58"/>
        <v>31.271297236776174</v>
      </c>
      <c r="F219" s="55">
        <f t="shared" si="59"/>
        <v>-63.974971661150875</v>
      </c>
      <c r="G219" s="55">
        <f t="shared" si="60"/>
        <v>32.282723075293326</v>
      </c>
      <c r="H219" s="55">
        <f t="shared" si="61"/>
        <v>-64.657187003385189</v>
      </c>
      <c r="I219" s="55">
        <f t="shared" si="62"/>
        <v>33.294148913810474</v>
      </c>
      <c r="J219" s="55">
        <f t="shared" si="63"/>
        <v>-65.339402345619504</v>
      </c>
      <c r="K219" s="55">
        <f t="shared" si="64"/>
        <v>34.30557475232763</v>
      </c>
      <c r="L219" s="55">
        <f t="shared" si="65"/>
        <v>-66.021617687853819</v>
      </c>
      <c r="M219" s="55">
        <f t="shared" si="66"/>
        <v>35.317000590844778</v>
      </c>
      <c r="N219" s="55">
        <f t="shared" si="67"/>
        <v>-66.70383303008812</v>
      </c>
      <c r="O219" s="55">
        <f t="shared" si="68"/>
        <v>36.328426429361926</v>
      </c>
      <c r="P219" s="55">
        <f t="shared" si="69"/>
        <v>-67.386048372322435</v>
      </c>
      <c r="Q219" s="55">
        <f t="shared" si="70"/>
        <v>37.339852267879081</v>
      </c>
      <c r="R219" s="55">
        <f t="shared" si="71"/>
        <v>-68.068263714556736</v>
      </c>
      <c r="S219" s="55">
        <f t="shared" si="72"/>
        <v>38.351278106396229</v>
      </c>
      <c r="V219" s="48"/>
    </row>
    <row r="220" spans="1:22" x14ac:dyDescent="0.15">
      <c r="A220" s="56">
        <v>215</v>
      </c>
      <c r="B220" s="55">
        <f t="shared" si="55"/>
        <v>-63.135539926813181</v>
      </c>
      <c r="C220" s="55">
        <f t="shared" si="56"/>
        <v>29.899049616548208</v>
      </c>
      <c r="D220" s="55">
        <f t="shared" si="57"/>
        <v>-63.83530317916145</v>
      </c>
      <c r="E220" s="55">
        <f t="shared" si="58"/>
        <v>30.898415110580778</v>
      </c>
      <c r="F220" s="55">
        <f t="shared" si="59"/>
        <v>-64.535066431509733</v>
      </c>
      <c r="G220" s="55">
        <f t="shared" si="60"/>
        <v>31.897780604613349</v>
      </c>
      <c r="H220" s="55">
        <f t="shared" si="61"/>
        <v>-65.23482968385801</v>
      </c>
      <c r="I220" s="55">
        <f t="shared" si="62"/>
        <v>32.897146098645919</v>
      </c>
      <c r="J220" s="55">
        <f t="shared" si="63"/>
        <v>-65.934592936206286</v>
      </c>
      <c r="K220" s="55">
        <f t="shared" si="64"/>
        <v>33.896511592678493</v>
      </c>
      <c r="L220" s="55">
        <f t="shared" si="65"/>
        <v>-66.634356188554563</v>
      </c>
      <c r="M220" s="55">
        <f t="shared" si="66"/>
        <v>34.89587708671106</v>
      </c>
      <c r="N220" s="55">
        <f t="shared" si="67"/>
        <v>-67.334119440902839</v>
      </c>
      <c r="O220" s="55">
        <f t="shared" si="68"/>
        <v>35.895242580743627</v>
      </c>
      <c r="P220" s="55">
        <f t="shared" si="69"/>
        <v>-68.033882693251101</v>
      </c>
      <c r="Q220" s="55">
        <f t="shared" si="70"/>
        <v>36.894608074776201</v>
      </c>
      <c r="R220" s="55">
        <f t="shared" si="71"/>
        <v>-68.733645945599378</v>
      </c>
      <c r="S220" s="55">
        <f t="shared" si="72"/>
        <v>37.893973568808768</v>
      </c>
      <c r="V220" s="48"/>
    </row>
    <row r="221" spans="1:22" x14ac:dyDescent="0.15">
      <c r="A221" s="56">
        <v>216</v>
      </c>
      <c r="B221" s="55">
        <f t="shared" si="55"/>
        <v>-63.654161708675268</v>
      </c>
      <c r="C221" s="55">
        <f t="shared" si="56"/>
        <v>29.529120294685583</v>
      </c>
      <c r="D221" s="55">
        <f t="shared" si="57"/>
        <v>-64.371259716472082</v>
      </c>
      <c r="E221" s="55">
        <f t="shared" si="58"/>
        <v>30.516121027823019</v>
      </c>
      <c r="F221" s="55">
        <f t="shared" si="59"/>
        <v>-65.088357724268903</v>
      </c>
      <c r="G221" s="55">
        <f t="shared" si="60"/>
        <v>31.50312176096045</v>
      </c>
      <c r="H221" s="55">
        <f t="shared" si="61"/>
        <v>-65.805455732065724</v>
      </c>
      <c r="I221" s="55">
        <f t="shared" si="62"/>
        <v>32.490122494097889</v>
      </c>
      <c r="J221" s="55">
        <f t="shared" si="63"/>
        <v>-66.522553739862531</v>
      </c>
      <c r="K221" s="55">
        <f t="shared" si="64"/>
        <v>33.477123227235325</v>
      </c>
      <c r="L221" s="55">
        <f t="shared" si="65"/>
        <v>-67.239651747659352</v>
      </c>
      <c r="M221" s="55">
        <f t="shared" si="66"/>
        <v>34.46412396037276</v>
      </c>
      <c r="N221" s="55">
        <f t="shared" si="67"/>
        <v>-67.956749755456173</v>
      </c>
      <c r="O221" s="55">
        <f t="shared" si="68"/>
        <v>35.451124693510195</v>
      </c>
      <c r="P221" s="55">
        <f t="shared" si="69"/>
        <v>-68.673847763252979</v>
      </c>
      <c r="Q221" s="55">
        <f t="shared" si="70"/>
        <v>36.43812542664763</v>
      </c>
      <c r="R221" s="55">
        <f t="shared" si="71"/>
        <v>-69.3909457710498</v>
      </c>
      <c r="S221" s="55">
        <f t="shared" si="72"/>
        <v>37.425126159785066</v>
      </c>
      <c r="V221" s="48"/>
    </row>
    <row r="222" spans="1:22" x14ac:dyDescent="0.15">
      <c r="A222" s="56">
        <v>217</v>
      </c>
      <c r="B222" s="55">
        <f t="shared" si="55"/>
        <v>-64.166248345049752</v>
      </c>
      <c r="C222" s="55">
        <f t="shared" si="56"/>
        <v>29.150196116726196</v>
      </c>
      <c r="D222" s="55">
        <f t="shared" si="57"/>
        <v>-64.900462673295252</v>
      </c>
      <c r="E222" s="55">
        <f t="shared" si="58"/>
        <v>30.124531438983894</v>
      </c>
      <c r="F222" s="55">
        <f t="shared" si="59"/>
        <v>-65.634677001540751</v>
      </c>
      <c r="G222" s="55">
        <f t="shared" si="60"/>
        <v>31.098866761241588</v>
      </c>
      <c r="H222" s="55">
        <f t="shared" si="61"/>
        <v>-66.368891329786251</v>
      </c>
      <c r="I222" s="55">
        <f t="shared" si="62"/>
        <v>32.073202083499289</v>
      </c>
      <c r="J222" s="55">
        <f t="shared" si="63"/>
        <v>-67.103105658031751</v>
      </c>
      <c r="K222" s="55">
        <f t="shared" si="64"/>
        <v>33.047537405756991</v>
      </c>
      <c r="L222" s="55">
        <f t="shared" si="65"/>
        <v>-67.837319986277251</v>
      </c>
      <c r="M222" s="55">
        <f t="shared" si="66"/>
        <v>34.021872728014685</v>
      </c>
      <c r="N222" s="55">
        <f t="shared" si="67"/>
        <v>-68.571534314522751</v>
      </c>
      <c r="O222" s="55">
        <f t="shared" si="68"/>
        <v>34.996208050272379</v>
      </c>
      <c r="P222" s="55">
        <f t="shared" si="69"/>
        <v>-69.305748642768251</v>
      </c>
      <c r="Q222" s="55">
        <f t="shared" si="70"/>
        <v>35.970543372530081</v>
      </c>
      <c r="R222" s="55">
        <f t="shared" si="71"/>
        <v>-70.03996297101375</v>
      </c>
      <c r="S222" s="55">
        <f t="shared" si="72"/>
        <v>36.944878694787775</v>
      </c>
      <c r="V222" s="48"/>
    </row>
    <row r="223" spans="1:22" x14ac:dyDescent="0.15">
      <c r="A223" s="56">
        <v>218</v>
      </c>
      <c r="B223" s="55">
        <f t="shared" si="55"/>
        <v>-64.671643849386513</v>
      </c>
      <c r="C223" s="55">
        <f t="shared" si="56"/>
        <v>28.762392506645362</v>
      </c>
      <c r="D223" s="55">
        <f t="shared" si="57"/>
        <v>-65.422750849283815</v>
      </c>
      <c r="E223" s="55">
        <f t="shared" si="58"/>
        <v>29.723765626045562</v>
      </c>
      <c r="F223" s="55">
        <f t="shared" si="59"/>
        <v>-66.173857849181118</v>
      </c>
      <c r="G223" s="55">
        <f t="shared" si="60"/>
        <v>30.685138745445762</v>
      </c>
      <c r="H223" s="55">
        <f t="shared" si="61"/>
        <v>-66.924964849078421</v>
      </c>
      <c r="I223" s="55">
        <f t="shared" si="62"/>
        <v>31.646511864845962</v>
      </c>
      <c r="J223" s="55">
        <f t="shared" si="63"/>
        <v>-67.676071848975724</v>
      </c>
      <c r="K223" s="55">
        <f t="shared" si="64"/>
        <v>32.607884984246169</v>
      </c>
      <c r="L223" s="55">
        <f t="shared" si="65"/>
        <v>-68.427178848873027</v>
      </c>
      <c r="M223" s="55">
        <f t="shared" si="66"/>
        <v>33.569258103646369</v>
      </c>
      <c r="N223" s="55">
        <f t="shared" si="67"/>
        <v>-69.178285848770329</v>
      </c>
      <c r="O223" s="55">
        <f t="shared" si="68"/>
        <v>34.530631223046569</v>
      </c>
      <c r="P223" s="55">
        <f t="shared" si="69"/>
        <v>-69.929392848667632</v>
      </c>
      <c r="Q223" s="55">
        <f t="shared" si="70"/>
        <v>35.492004342446769</v>
      </c>
      <c r="R223" s="55">
        <f t="shared" si="71"/>
        <v>-70.680499848564935</v>
      </c>
      <c r="S223" s="55">
        <f t="shared" si="72"/>
        <v>36.453377461846969</v>
      </c>
      <c r="V223" s="48"/>
    </row>
    <row r="224" spans="1:22" x14ac:dyDescent="0.15">
      <c r="A224" s="56">
        <v>219</v>
      </c>
      <c r="B224" s="55">
        <f t="shared" si="55"/>
        <v>-65.170194273319083</v>
      </c>
      <c r="C224" s="55">
        <f t="shared" si="56"/>
        <v>28.365827593179432</v>
      </c>
      <c r="D224" s="55">
        <f t="shared" si="57"/>
        <v>-65.937965150399876</v>
      </c>
      <c r="E224" s="55">
        <f t="shared" si="58"/>
        <v>29.313945666156936</v>
      </c>
      <c r="F224" s="55">
        <f t="shared" si="59"/>
        <v>-66.705736027480683</v>
      </c>
      <c r="G224" s="55">
        <f t="shared" si="60"/>
        <v>30.26206373913444</v>
      </c>
      <c r="H224" s="55">
        <f t="shared" si="61"/>
        <v>-67.473506904561475</v>
      </c>
      <c r="I224" s="55">
        <f t="shared" si="62"/>
        <v>31.210181812111944</v>
      </c>
      <c r="J224" s="55">
        <f t="shared" si="63"/>
        <v>-68.241277781642282</v>
      </c>
      <c r="K224" s="55">
        <f t="shared" si="64"/>
        <v>32.158299885089455</v>
      </c>
      <c r="L224" s="55">
        <f t="shared" si="65"/>
        <v>-69.009048658723088</v>
      </c>
      <c r="M224" s="55">
        <f t="shared" si="66"/>
        <v>33.106417958066956</v>
      </c>
      <c r="N224" s="55">
        <f t="shared" si="67"/>
        <v>-69.776819535803895</v>
      </c>
      <c r="O224" s="55">
        <f t="shared" si="68"/>
        <v>34.054536031044464</v>
      </c>
      <c r="P224" s="55">
        <f t="shared" si="69"/>
        <v>-70.544590412884688</v>
      </c>
      <c r="Q224" s="55">
        <f t="shared" si="70"/>
        <v>35.002654104021964</v>
      </c>
      <c r="R224" s="55">
        <f t="shared" si="71"/>
        <v>-71.312361289965494</v>
      </c>
      <c r="S224" s="55">
        <f t="shared" si="72"/>
        <v>35.950772176999465</v>
      </c>
      <c r="V224" s="48"/>
    </row>
    <row r="225" spans="1:22" x14ac:dyDescent="0.15">
      <c r="A225" s="56">
        <v>220</v>
      </c>
      <c r="B225" s="55">
        <f t="shared" si="55"/>
        <v>-65.661747753558686</v>
      </c>
      <c r="C225" s="55">
        <f t="shared" si="56"/>
        <v>27.960622173842701</v>
      </c>
      <c r="D225" s="55">
        <f t="shared" si="57"/>
        <v>-66.445948637376262</v>
      </c>
      <c r="E225" s="55">
        <f t="shared" si="58"/>
        <v>28.895196394447854</v>
      </c>
      <c r="F225" s="55">
        <f t="shared" si="59"/>
        <v>-67.230149521193837</v>
      </c>
      <c r="G225" s="55">
        <f t="shared" si="60"/>
        <v>29.829770615053008</v>
      </c>
      <c r="H225" s="55">
        <f t="shared" si="61"/>
        <v>-68.014350405011413</v>
      </c>
      <c r="I225" s="55">
        <f t="shared" si="62"/>
        <v>30.764344835658157</v>
      </c>
      <c r="J225" s="55">
        <f t="shared" si="63"/>
        <v>-68.798551288829003</v>
      </c>
      <c r="K225" s="55">
        <f t="shared" si="64"/>
        <v>31.698919056263318</v>
      </c>
      <c r="L225" s="55">
        <f t="shared" si="65"/>
        <v>-69.582752172646579</v>
      </c>
      <c r="M225" s="55">
        <f t="shared" si="66"/>
        <v>32.633493276868471</v>
      </c>
      <c r="N225" s="55">
        <f t="shared" si="67"/>
        <v>-70.366953056464155</v>
      </c>
      <c r="O225" s="55">
        <f t="shared" si="68"/>
        <v>33.568067497473621</v>
      </c>
      <c r="P225" s="55">
        <f t="shared" si="69"/>
        <v>-71.151153940281731</v>
      </c>
      <c r="Q225" s="55">
        <f t="shared" si="70"/>
        <v>34.502641718078777</v>
      </c>
      <c r="R225" s="55">
        <f t="shared" si="71"/>
        <v>-71.935354824099306</v>
      </c>
      <c r="S225" s="55">
        <f t="shared" si="72"/>
        <v>35.437215938683927</v>
      </c>
      <c r="V225" s="48"/>
    </row>
    <row r="226" spans="1:22" x14ac:dyDescent="0.15">
      <c r="A226" s="56">
        <v>221</v>
      </c>
      <c r="B226" s="55">
        <f t="shared" si="55"/>
        <v>-66.146154558153526</v>
      </c>
      <c r="C226" s="55">
        <f t="shared" si="56"/>
        <v>27.546899678131176</v>
      </c>
      <c r="D226" s="55">
        <f t="shared" si="57"/>
        <v>-66.946546573521942</v>
      </c>
      <c r="E226" s="55">
        <f t="shared" si="58"/>
        <v>28.467645366002955</v>
      </c>
      <c r="F226" s="55">
        <f t="shared" si="59"/>
        <v>-67.746938588890359</v>
      </c>
      <c r="G226" s="55">
        <f t="shared" si="60"/>
        <v>29.388391053874738</v>
      </c>
      <c r="H226" s="55">
        <f t="shared" si="61"/>
        <v>-68.547330604258775</v>
      </c>
      <c r="I226" s="55">
        <f t="shared" si="62"/>
        <v>30.309136741746517</v>
      </c>
      <c r="J226" s="55">
        <f t="shared" si="63"/>
        <v>-69.347722619627206</v>
      </c>
      <c r="K226" s="55">
        <f t="shared" si="64"/>
        <v>31.229882429618304</v>
      </c>
      <c r="L226" s="55">
        <f t="shared" si="65"/>
        <v>-70.148114634995622</v>
      </c>
      <c r="M226" s="55">
        <f t="shared" si="66"/>
        <v>32.150628117490086</v>
      </c>
      <c r="N226" s="55">
        <f t="shared" si="67"/>
        <v>-70.948506650364038</v>
      </c>
      <c r="O226" s="55">
        <f t="shared" si="68"/>
        <v>33.071373805361866</v>
      </c>
      <c r="P226" s="55">
        <f t="shared" si="69"/>
        <v>-71.748898665732455</v>
      </c>
      <c r="Q226" s="55">
        <f t="shared" si="70"/>
        <v>33.992119493233645</v>
      </c>
      <c r="R226" s="55">
        <f t="shared" si="71"/>
        <v>-72.549290681100871</v>
      </c>
      <c r="S226" s="55">
        <f t="shared" si="72"/>
        <v>34.912865181105424</v>
      </c>
      <c r="V226" s="48"/>
    </row>
    <row r="227" spans="1:22" x14ac:dyDescent="0.15">
      <c r="A227" s="56">
        <v>222</v>
      </c>
      <c r="B227" s="55">
        <f t="shared" si="55"/>
        <v>-66.623267132098334</v>
      </c>
      <c r="C227" s="55">
        <f t="shared" si="56"/>
        <v>27.124786129924889</v>
      </c>
      <c r="D227" s="55">
        <f t="shared" si="57"/>
        <v>-67.439606471856138</v>
      </c>
      <c r="E227" s="55">
        <f t="shared" si="58"/>
        <v>28.031422817007311</v>
      </c>
      <c r="F227" s="55">
        <f t="shared" si="59"/>
        <v>-68.255945811613941</v>
      </c>
      <c r="G227" s="55">
        <f t="shared" si="60"/>
        <v>28.938059504089729</v>
      </c>
      <c r="H227" s="55">
        <f t="shared" si="61"/>
        <v>-69.072285151371744</v>
      </c>
      <c r="I227" s="55">
        <f t="shared" si="62"/>
        <v>29.844696191172151</v>
      </c>
      <c r="J227" s="55">
        <f t="shared" si="63"/>
        <v>-69.888624491129562</v>
      </c>
      <c r="K227" s="55">
        <f t="shared" si="64"/>
        <v>30.751332878254576</v>
      </c>
      <c r="L227" s="55">
        <f t="shared" si="65"/>
        <v>-70.704963830887365</v>
      </c>
      <c r="M227" s="55">
        <f t="shared" si="66"/>
        <v>31.657969565336995</v>
      </c>
      <c r="N227" s="55">
        <f t="shared" si="67"/>
        <v>-71.521303170645169</v>
      </c>
      <c r="O227" s="55">
        <f t="shared" si="68"/>
        <v>32.564606252419416</v>
      </c>
      <c r="P227" s="55">
        <f t="shared" si="69"/>
        <v>-72.337642510402972</v>
      </c>
      <c r="Q227" s="55">
        <f t="shared" si="70"/>
        <v>33.471242939501835</v>
      </c>
      <c r="R227" s="55">
        <f t="shared" si="71"/>
        <v>-73.15398185016079</v>
      </c>
      <c r="S227" s="55">
        <f t="shared" si="72"/>
        <v>34.377879626584253</v>
      </c>
      <c r="V227" s="48"/>
    </row>
    <row r="228" spans="1:22" x14ac:dyDescent="0.15">
      <c r="A228" s="56">
        <v>223</v>
      </c>
      <c r="B228" s="55">
        <f t="shared" si="55"/>
        <v>-67.092940142281194</v>
      </c>
      <c r="C228" s="55">
        <f t="shared" si="56"/>
        <v>26.694410109099724</v>
      </c>
      <c r="D228" s="55">
        <f t="shared" si="57"/>
        <v>-67.924978141557432</v>
      </c>
      <c r="E228" s="55">
        <f t="shared" si="58"/>
        <v>27.586661625075113</v>
      </c>
      <c r="F228" s="55">
        <f t="shared" si="59"/>
        <v>-68.757016140833684</v>
      </c>
      <c r="G228" s="55">
        <f t="shared" si="60"/>
        <v>28.478913141050501</v>
      </c>
      <c r="H228" s="55">
        <f t="shared" si="61"/>
        <v>-69.589054140109937</v>
      </c>
      <c r="I228" s="55">
        <f t="shared" si="62"/>
        <v>29.371164657025886</v>
      </c>
      <c r="J228" s="55">
        <f t="shared" si="63"/>
        <v>-70.42109213938619</v>
      </c>
      <c r="K228" s="55">
        <f t="shared" si="64"/>
        <v>30.263416173001279</v>
      </c>
      <c r="L228" s="55">
        <f t="shared" si="65"/>
        <v>-71.253130138662442</v>
      </c>
      <c r="M228" s="55">
        <f t="shared" si="66"/>
        <v>31.155667688976667</v>
      </c>
      <c r="N228" s="55">
        <f t="shared" si="67"/>
        <v>-72.08516813793868</v>
      </c>
      <c r="O228" s="55">
        <f t="shared" si="68"/>
        <v>32.047919204952052</v>
      </c>
      <c r="P228" s="55">
        <f t="shared" si="69"/>
        <v>-72.917206137214933</v>
      </c>
      <c r="Q228" s="55">
        <f t="shared" si="70"/>
        <v>32.940170720927441</v>
      </c>
      <c r="R228" s="55">
        <f t="shared" si="71"/>
        <v>-73.749244136491171</v>
      </c>
      <c r="S228" s="55">
        <f t="shared" si="72"/>
        <v>33.832422236902829</v>
      </c>
      <c r="V228" s="48"/>
    </row>
    <row r="229" spans="1:22" x14ac:dyDescent="0.15">
      <c r="A229" s="56">
        <v>224</v>
      </c>
      <c r="B229" s="55">
        <f t="shared" si="55"/>
        <v>-67.555030521753409</v>
      </c>
      <c r="C229" s="55">
        <f t="shared" si="56"/>
        <v>26.255902712360765</v>
      </c>
      <c r="D229" s="55">
        <f t="shared" si="57"/>
        <v>-68.402513733713391</v>
      </c>
      <c r="E229" s="55">
        <f t="shared" si="58"/>
        <v>27.133497268773919</v>
      </c>
      <c r="F229" s="55">
        <f t="shared" si="59"/>
        <v>-69.24999694567336</v>
      </c>
      <c r="G229" s="55">
        <f t="shared" si="60"/>
        <v>28.011091825187073</v>
      </c>
      <c r="H229" s="55">
        <f t="shared" si="61"/>
        <v>-70.097480157633328</v>
      </c>
      <c r="I229" s="55">
        <f t="shared" si="62"/>
        <v>28.888686381600223</v>
      </c>
      <c r="J229" s="55">
        <f t="shared" si="63"/>
        <v>-70.944963369593324</v>
      </c>
      <c r="K229" s="55">
        <f t="shared" si="64"/>
        <v>29.766280938013384</v>
      </c>
      <c r="L229" s="55">
        <f t="shared" si="65"/>
        <v>-71.792446581553293</v>
      </c>
      <c r="M229" s="55">
        <f t="shared" si="66"/>
        <v>30.643875494426538</v>
      </c>
      <c r="N229" s="55">
        <f t="shared" si="67"/>
        <v>-72.639929793513261</v>
      </c>
      <c r="O229" s="55">
        <f t="shared" si="68"/>
        <v>31.521470050839692</v>
      </c>
      <c r="P229" s="55">
        <f t="shared" si="69"/>
        <v>-73.487413005473243</v>
      </c>
      <c r="Q229" s="55">
        <f t="shared" si="70"/>
        <v>32.399064607252846</v>
      </c>
      <c r="R229" s="55">
        <f t="shared" si="71"/>
        <v>-74.334896217433226</v>
      </c>
      <c r="S229" s="55">
        <f t="shared" si="72"/>
        <v>33.276659163665997</v>
      </c>
      <c r="V229" s="48"/>
    </row>
    <row r="230" spans="1:22" x14ac:dyDescent="0.15">
      <c r="A230" s="56">
        <v>225</v>
      </c>
      <c r="B230" s="55">
        <f t="shared" si="55"/>
        <v>-68.009397513308983</v>
      </c>
      <c r="C230" s="55">
        <f t="shared" si="56"/>
        <v>25.809397513308991</v>
      </c>
      <c r="D230" s="55">
        <f t="shared" si="57"/>
        <v>-68.872067786356581</v>
      </c>
      <c r="E230" s="55">
        <f t="shared" si="58"/>
        <v>26.672067786356578</v>
      </c>
      <c r="F230" s="55">
        <f t="shared" si="59"/>
        <v>-69.734738059404151</v>
      </c>
      <c r="G230" s="55">
        <f t="shared" si="60"/>
        <v>27.534738059404166</v>
      </c>
      <c r="H230" s="55">
        <f t="shared" si="61"/>
        <v>-70.597408332451749</v>
      </c>
      <c r="I230" s="55">
        <f t="shared" si="62"/>
        <v>28.397408332451754</v>
      </c>
      <c r="J230" s="55">
        <f t="shared" si="63"/>
        <v>-71.460078605499334</v>
      </c>
      <c r="K230" s="55">
        <f t="shared" si="64"/>
        <v>29.260078605499345</v>
      </c>
      <c r="L230" s="55">
        <f t="shared" si="65"/>
        <v>-72.322748878546918</v>
      </c>
      <c r="M230" s="55">
        <f t="shared" si="66"/>
        <v>30.122748878546933</v>
      </c>
      <c r="N230" s="55">
        <f t="shared" si="67"/>
        <v>-73.185419151594516</v>
      </c>
      <c r="O230" s="55">
        <f t="shared" si="68"/>
        <v>30.98541915159452</v>
      </c>
      <c r="P230" s="55">
        <f t="shared" si="69"/>
        <v>-74.0480894246421</v>
      </c>
      <c r="Q230" s="55">
        <f t="shared" si="70"/>
        <v>31.848089424642108</v>
      </c>
      <c r="R230" s="55">
        <f t="shared" si="71"/>
        <v>-74.910759697689684</v>
      </c>
      <c r="S230" s="55">
        <f t="shared" si="72"/>
        <v>32.710759697689696</v>
      </c>
      <c r="V230" s="48"/>
    </row>
    <row r="231" spans="1:22" x14ac:dyDescent="0.15">
      <c r="A231" s="56">
        <v>226</v>
      </c>
      <c r="B231" s="55">
        <f t="shared" si="55"/>
        <v>-68.455902712360768</v>
      </c>
      <c r="C231" s="55">
        <f t="shared" si="56"/>
        <v>25.35503052175341</v>
      </c>
      <c r="D231" s="55">
        <f t="shared" si="57"/>
        <v>-69.333497268773911</v>
      </c>
      <c r="E231" s="55">
        <f t="shared" si="58"/>
        <v>26.202513733713385</v>
      </c>
      <c r="F231" s="55">
        <f t="shared" si="59"/>
        <v>-70.211091825187069</v>
      </c>
      <c r="G231" s="55">
        <f t="shared" si="60"/>
        <v>27.04999694567336</v>
      </c>
      <c r="H231" s="55">
        <f t="shared" si="61"/>
        <v>-71.088686381600212</v>
      </c>
      <c r="I231" s="55">
        <f t="shared" si="62"/>
        <v>27.897480157633336</v>
      </c>
      <c r="J231" s="55">
        <f t="shared" si="63"/>
        <v>-71.966280938013369</v>
      </c>
      <c r="K231" s="55">
        <f t="shared" si="64"/>
        <v>28.744963369593318</v>
      </c>
      <c r="L231" s="55">
        <f t="shared" si="65"/>
        <v>-72.843875494426527</v>
      </c>
      <c r="M231" s="55">
        <f t="shared" si="66"/>
        <v>29.592446581553293</v>
      </c>
      <c r="N231" s="55">
        <f t="shared" si="67"/>
        <v>-73.721470050839685</v>
      </c>
      <c r="O231" s="55">
        <f t="shared" si="68"/>
        <v>30.439929793513269</v>
      </c>
      <c r="P231" s="55">
        <f t="shared" si="69"/>
        <v>-74.599064607252842</v>
      </c>
      <c r="Q231" s="55">
        <f t="shared" si="70"/>
        <v>31.287413005473244</v>
      </c>
      <c r="R231" s="55">
        <f t="shared" si="71"/>
        <v>-75.476659163666</v>
      </c>
      <c r="S231" s="55">
        <f t="shared" si="72"/>
        <v>32.134896217433223</v>
      </c>
      <c r="V231" s="48"/>
    </row>
    <row r="232" spans="1:22" x14ac:dyDescent="0.15">
      <c r="A232" s="56">
        <v>227</v>
      </c>
      <c r="B232" s="55">
        <f t="shared" si="55"/>
        <v>-68.894410109099709</v>
      </c>
      <c r="C232" s="55">
        <f t="shared" si="56"/>
        <v>24.892940142281212</v>
      </c>
      <c r="D232" s="55">
        <f t="shared" si="57"/>
        <v>-69.786661625075098</v>
      </c>
      <c r="E232" s="55">
        <f t="shared" si="58"/>
        <v>25.724978141557457</v>
      </c>
      <c r="F232" s="55">
        <f t="shared" si="59"/>
        <v>-70.678913141050487</v>
      </c>
      <c r="G232" s="55">
        <f t="shared" si="60"/>
        <v>26.557016140833706</v>
      </c>
      <c r="H232" s="55">
        <f t="shared" si="61"/>
        <v>-71.571164657025875</v>
      </c>
      <c r="I232" s="55">
        <f t="shared" si="62"/>
        <v>27.389054140109955</v>
      </c>
      <c r="J232" s="55">
        <f t="shared" si="63"/>
        <v>-72.463416173001264</v>
      </c>
      <c r="K232" s="55">
        <f t="shared" si="64"/>
        <v>28.221092139386208</v>
      </c>
      <c r="L232" s="55">
        <f t="shared" si="65"/>
        <v>-73.355667688976652</v>
      </c>
      <c r="M232" s="55">
        <f t="shared" si="66"/>
        <v>29.053130138662453</v>
      </c>
      <c r="N232" s="55">
        <f t="shared" si="67"/>
        <v>-74.247919204952041</v>
      </c>
      <c r="O232" s="55">
        <f t="shared" si="68"/>
        <v>29.885168137938702</v>
      </c>
      <c r="P232" s="55">
        <f t="shared" si="69"/>
        <v>-75.140170720927415</v>
      </c>
      <c r="Q232" s="55">
        <f t="shared" si="70"/>
        <v>30.717206137214951</v>
      </c>
      <c r="R232" s="55">
        <f t="shared" si="71"/>
        <v>-76.032422236902818</v>
      </c>
      <c r="S232" s="55">
        <f t="shared" si="72"/>
        <v>31.5492441364912</v>
      </c>
      <c r="V232" s="48"/>
    </row>
    <row r="233" spans="1:22" x14ac:dyDescent="0.15">
      <c r="A233" s="56">
        <v>228</v>
      </c>
      <c r="B233" s="55">
        <f t="shared" si="55"/>
        <v>-69.324786129924888</v>
      </c>
      <c r="C233" s="55">
        <f t="shared" si="56"/>
        <v>24.423267132098335</v>
      </c>
      <c r="D233" s="55">
        <f t="shared" si="57"/>
        <v>-70.231422817007299</v>
      </c>
      <c r="E233" s="55">
        <f t="shared" si="58"/>
        <v>25.239606471856142</v>
      </c>
      <c r="F233" s="55">
        <f t="shared" si="59"/>
        <v>-71.138059504089725</v>
      </c>
      <c r="G233" s="55">
        <f t="shared" si="60"/>
        <v>26.055945811613945</v>
      </c>
      <c r="H233" s="55">
        <f t="shared" si="61"/>
        <v>-72.044696191172136</v>
      </c>
      <c r="I233" s="55">
        <f t="shared" si="62"/>
        <v>26.872285151371752</v>
      </c>
      <c r="J233" s="55">
        <f t="shared" si="63"/>
        <v>-72.951332878254561</v>
      </c>
      <c r="K233" s="55">
        <f t="shared" si="64"/>
        <v>27.688624491129566</v>
      </c>
      <c r="L233" s="55">
        <f t="shared" si="65"/>
        <v>-73.857969565336987</v>
      </c>
      <c r="M233" s="55">
        <f t="shared" si="66"/>
        <v>28.50496383088737</v>
      </c>
      <c r="N233" s="55">
        <f t="shared" si="67"/>
        <v>-74.764606252419412</v>
      </c>
      <c r="O233" s="55">
        <f t="shared" si="68"/>
        <v>29.321303170645177</v>
      </c>
      <c r="P233" s="55">
        <f t="shared" si="69"/>
        <v>-75.671242939501838</v>
      </c>
      <c r="Q233" s="55">
        <f t="shared" si="70"/>
        <v>30.137642510402983</v>
      </c>
      <c r="R233" s="55">
        <f t="shared" si="71"/>
        <v>-76.577879626584249</v>
      </c>
      <c r="S233" s="55">
        <f t="shared" si="72"/>
        <v>30.95398185016079</v>
      </c>
      <c r="V233" s="48"/>
    </row>
    <row r="234" spans="1:22" x14ac:dyDescent="0.15">
      <c r="A234" s="56">
        <v>229</v>
      </c>
      <c r="B234" s="55">
        <f t="shared" si="55"/>
        <v>-69.746899678131172</v>
      </c>
      <c r="C234" s="55">
        <f t="shared" si="56"/>
        <v>23.94615455815353</v>
      </c>
      <c r="D234" s="55">
        <f t="shared" si="57"/>
        <v>-70.667645366002944</v>
      </c>
      <c r="E234" s="55">
        <f t="shared" si="58"/>
        <v>24.74654657352195</v>
      </c>
      <c r="F234" s="55">
        <f t="shared" si="59"/>
        <v>-71.58839105387473</v>
      </c>
      <c r="G234" s="55">
        <f t="shared" si="60"/>
        <v>25.54693858889037</v>
      </c>
      <c r="H234" s="55">
        <f t="shared" si="61"/>
        <v>-72.509136741746516</v>
      </c>
      <c r="I234" s="55">
        <f t="shared" si="62"/>
        <v>26.347330604258786</v>
      </c>
      <c r="J234" s="55">
        <f t="shared" si="63"/>
        <v>-73.429882429618289</v>
      </c>
      <c r="K234" s="55">
        <f t="shared" si="64"/>
        <v>27.14772261962721</v>
      </c>
      <c r="L234" s="55">
        <f t="shared" si="65"/>
        <v>-74.350628117490075</v>
      </c>
      <c r="M234" s="55">
        <f t="shared" si="66"/>
        <v>27.94811463499563</v>
      </c>
      <c r="N234" s="55">
        <f t="shared" si="67"/>
        <v>-75.271373805361861</v>
      </c>
      <c r="O234" s="55">
        <f t="shared" si="68"/>
        <v>28.74850665036405</v>
      </c>
      <c r="P234" s="55">
        <f t="shared" si="69"/>
        <v>-76.192119493233633</v>
      </c>
      <c r="Q234" s="55">
        <f t="shared" si="70"/>
        <v>29.548898665732466</v>
      </c>
      <c r="R234" s="55">
        <f t="shared" si="71"/>
        <v>-77.11286518110542</v>
      </c>
      <c r="S234" s="55">
        <f t="shared" si="72"/>
        <v>30.349290681100886</v>
      </c>
      <c r="V234" s="48"/>
    </row>
    <row r="235" spans="1:22" x14ac:dyDescent="0.15">
      <c r="A235" s="56">
        <v>230</v>
      </c>
      <c r="B235" s="55">
        <f t="shared" si="55"/>
        <v>-70.160622173842697</v>
      </c>
      <c r="C235" s="55">
        <f t="shared" si="56"/>
        <v>23.46174775355869</v>
      </c>
      <c r="D235" s="55">
        <f t="shared" si="57"/>
        <v>-71.095196394447854</v>
      </c>
      <c r="E235" s="55">
        <f t="shared" si="58"/>
        <v>24.245948637376269</v>
      </c>
      <c r="F235" s="55">
        <f t="shared" si="59"/>
        <v>-72.029770615052996</v>
      </c>
      <c r="G235" s="55">
        <f t="shared" si="60"/>
        <v>25.030149521193845</v>
      </c>
      <c r="H235" s="55">
        <f t="shared" si="61"/>
        <v>-72.964344835658153</v>
      </c>
      <c r="I235" s="55">
        <f t="shared" si="62"/>
        <v>25.814350405011425</v>
      </c>
      <c r="J235" s="55">
        <f t="shared" si="63"/>
        <v>-73.89891905626331</v>
      </c>
      <c r="K235" s="55">
        <f t="shared" si="64"/>
        <v>26.598551288829004</v>
      </c>
      <c r="L235" s="55">
        <f t="shared" si="65"/>
        <v>-74.833493276868467</v>
      </c>
      <c r="M235" s="55">
        <f t="shared" si="66"/>
        <v>27.382752172646583</v>
      </c>
      <c r="N235" s="55">
        <f t="shared" si="67"/>
        <v>-75.768067497473623</v>
      </c>
      <c r="O235" s="55">
        <f t="shared" si="68"/>
        <v>28.166953056464159</v>
      </c>
      <c r="P235" s="55">
        <f t="shared" si="69"/>
        <v>-76.702641718078766</v>
      </c>
      <c r="Q235" s="55">
        <f t="shared" si="70"/>
        <v>28.951153940281738</v>
      </c>
      <c r="R235" s="55">
        <f t="shared" si="71"/>
        <v>-77.637215938683909</v>
      </c>
      <c r="S235" s="55">
        <f t="shared" si="72"/>
        <v>29.735354824099314</v>
      </c>
      <c r="V235" s="48"/>
    </row>
    <row r="236" spans="1:22" x14ac:dyDescent="0.15">
      <c r="A236" s="56">
        <v>231</v>
      </c>
      <c r="B236" s="55">
        <f t="shared" si="55"/>
        <v>-70.565827593179449</v>
      </c>
      <c r="C236" s="55">
        <f t="shared" si="56"/>
        <v>22.970194273319052</v>
      </c>
      <c r="D236" s="55">
        <f t="shared" si="57"/>
        <v>-71.513945666156957</v>
      </c>
      <c r="E236" s="55">
        <f t="shared" si="58"/>
        <v>23.737965150399852</v>
      </c>
      <c r="F236" s="55">
        <f t="shared" si="59"/>
        <v>-72.462063739134464</v>
      </c>
      <c r="G236" s="55">
        <f t="shared" si="60"/>
        <v>24.505736027480655</v>
      </c>
      <c r="H236" s="55">
        <f t="shared" si="61"/>
        <v>-73.410181812111958</v>
      </c>
      <c r="I236" s="55">
        <f t="shared" si="62"/>
        <v>25.273506904561454</v>
      </c>
      <c r="J236" s="55">
        <f t="shared" si="63"/>
        <v>-74.35829988508948</v>
      </c>
      <c r="K236" s="55">
        <f t="shared" si="64"/>
        <v>26.041277781642258</v>
      </c>
      <c r="L236" s="55">
        <f t="shared" si="65"/>
        <v>-75.306417958066973</v>
      </c>
      <c r="M236" s="55">
        <f t="shared" si="66"/>
        <v>26.809048658723061</v>
      </c>
      <c r="N236" s="55">
        <f t="shared" si="67"/>
        <v>-76.254536031044481</v>
      </c>
      <c r="O236" s="55">
        <f t="shared" si="68"/>
        <v>27.57681953580386</v>
      </c>
      <c r="P236" s="55">
        <f t="shared" si="69"/>
        <v>-77.202654104021974</v>
      </c>
      <c r="Q236" s="55">
        <f t="shared" si="70"/>
        <v>28.34459041288466</v>
      </c>
      <c r="R236" s="55">
        <f t="shared" si="71"/>
        <v>-78.150772176999482</v>
      </c>
      <c r="S236" s="55">
        <f t="shared" si="72"/>
        <v>29.11236128996546</v>
      </c>
      <c r="V236" s="48"/>
    </row>
    <row r="237" spans="1:22" x14ac:dyDescent="0.15">
      <c r="A237" s="56">
        <v>232</v>
      </c>
      <c r="B237" s="55">
        <f t="shared" si="55"/>
        <v>-70.962392506645358</v>
      </c>
      <c r="C237" s="55">
        <f t="shared" si="56"/>
        <v>22.47164384938652</v>
      </c>
      <c r="D237" s="55">
        <f t="shared" si="57"/>
        <v>-71.923765626045565</v>
      </c>
      <c r="E237" s="55">
        <f t="shared" si="58"/>
        <v>23.222750849283823</v>
      </c>
      <c r="F237" s="55">
        <f t="shared" si="59"/>
        <v>-72.885138745445758</v>
      </c>
      <c r="G237" s="55">
        <f t="shared" si="60"/>
        <v>23.973857849181123</v>
      </c>
      <c r="H237" s="55">
        <f t="shared" si="61"/>
        <v>-73.846511864845965</v>
      </c>
      <c r="I237" s="55">
        <f t="shared" si="62"/>
        <v>24.724964849078425</v>
      </c>
      <c r="J237" s="55">
        <f t="shared" si="63"/>
        <v>-74.807884984246158</v>
      </c>
      <c r="K237" s="55">
        <f t="shared" si="64"/>
        <v>25.476071848975732</v>
      </c>
      <c r="L237" s="55">
        <f t="shared" si="65"/>
        <v>-75.769258103646365</v>
      </c>
      <c r="M237" s="55">
        <f t="shared" si="66"/>
        <v>26.227178848873034</v>
      </c>
      <c r="N237" s="55">
        <f t="shared" si="67"/>
        <v>-76.730631223046572</v>
      </c>
      <c r="O237" s="55">
        <f t="shared" si="68"/>
        <v>26.978285848770337</v>
      </c>
      <c r="P237" s="55">
        <f t="shared" si="69"/>
        <v>-77.692004342446765</v>
      </c>
      <c r="Q237" s="55">
        <f t="shared" si="70"/>
        <v>27.72939284866764</v>
      </c>
      <c r="R237" s="55">
        <f t="shared" si="71"/>
        <v>-78.653377461846958</v>
      </c>
      <c r="S237" s="55">
        <f t="shared" si="72"/>
        <v>28.480499848564943</v>
      </c>
      <c r="V237" s="48"/>
    </row>
    <row r="238" spans="1:22" x14ac:dyDescent="0.15">
      <c r="A238" s="56">
        <v>233</v>
      </c>
      <c r="B238" s="55">
        <f t="shared" si="55"/>
        <v>-71.350196116726195</v>
      </c>
      <c r="C238" s="55">
        <f t="shared" si="56"/>
        <v>21.966248345049763</v>
      </c>
      <c r="D238" s="55">
        <f t="shared" si="57"/>
        <v>-72.324531438983882</v>
      </c>
      <c r="E238" s="55">
        <f t="shared" si="58"/>
        <v>22.700462673295259</v>
      </c>
      <c r="F238" s="55">
        <f t="shared" si="59"/>
        <v>-73.298866761241584</v>
      </c>
      <c r="G238" s="55">
        <f t="shared" si="60"/>
        <v>23.434677001540759</v>
      </c>
      <c r="H238" s="55">
        <f t="shared" si="61"/>
        <v>-74.273202083499285</v>
      </c>
      <c r="I238" s="55">
        <f t="shared" si="62"/>
        <v>24.168891329786256</v>
      </c>
      <c r="J238" s="55">
        <f t="shared" si="63"/>
        <v>-75.247537405756987</v>
      </c>
      <c r="K238" s="55">
        <f t="shared" si="64"/>
        <v>24.903105658031759</v>
      </c>
      <c r="L238" s="55">
        <f t="shared" si="65"/>
        <v>-76.221872728014688</v>
      </c>
      <c r="M238" s="55">
        <f t="shared" si="66"/>
        <v>25.637319986277259</v>
      </c>
      <c r="N238" s="55">
        <f t="shared" si="67"/>
        <v>-77.196208050272375</v>
      </c>
      <c r="O238" s="55">
        <f t="shared" si="68"/>
        <v>26.371534314522755</v>
      </c>
      <c r="P238" s="55">
        <f t="shared" si="69"/>
        <v>-78.170543372530062</v>
      </c>
      <c r="Q238" s="55">
        <f t="shared" si="70"/>
        <v>27.105748642768255</v>
      </c>
      <c r="R238" s="55">
        <f t="shared" si="71"/>
        <v>-79.144878694787764</v>
      </c>
      <c r="S238" s="55">
        <f t="shared" si="72"/>
        <v>27.839962971013751</v>
      </c>
      <c r="V238" s="48"/>
    </row>
    <row r="239" spans="1:22" x14ac:dyDescent="0.15">
      <c r="A239" s="56">
        <v>234</v>
      </c>
      <c r="B239" s="55">
        <f t="shared" si="55"/>
        <v>-71.729120294685572</v>
      </c>
      <c r="C239" s="55">
        <f t="shared" si="56"/>
        <v>21.454161708675272</v>
      </c>
      <c r="D239" s="55">
        <f t="shared" si="57"/>
        <v>-72.716121027823021</v>
      </c>
      <c r="E239" s="55">
        <f t="shared" si="58"/>
        <v>22.17125971647209</v>
      </c>
      <c r="F239" s="55">
        <f t="shared" si="59"/>
        <v>-73.703121760960443</v>
      </c>
      <c r="G239" s="55">
        <f t="shared" si="60"/>
        <v>22.888357724268907</v>
      </c>
      <c r="H239" s="55">
        <f t="shared" si="61"/>
        <v>-74.690122494097892</v>
      </c>
      <c r="I239" s="55">
        <f t="shared" si="62"/>
        <v>23.605455732065725</v>
      </c>
      <c r="J239" s="55">
        <f t="shared" si="63"/>
        <v>-75.677123227235327</v>
      </c>
      <c r="K239" s="55">
        <f t="shared" si="64"/>
        <v>24.322553739862546</v>
      </c>
      <c r="L239" s="55">
        <f t="shared" si="65"/>
        <v>-76.664123960372763</v>
      </c>
      <c r="M239" s="55">
        <f t="shared" si="66"/>
        <v>25.039651747659363</v>
      </c>
      <c r="N239" s="55">
        <f t="shared" si="67"/>
        <v>-77.651124693510198</v>
      </c>
      <c r="O239" s="55">
        <f t="shared" si="68"/>
        <v>25.756749755456177</v>
      </c>
      <c r="P239" s="55">
        <f t="shared" si="69"/>
        <v>-78.638125426647633</v>
      </c>
      <c r="Q239" s="55">
        <f t="shared" si="70"/>
        <v>26.473847763252994</v>
      </c>
      <c r="R239" s="55">
        <f t="shared" si="71"/>
        <v>-79.625126159785069</v>
      </c>
      <c r="S239" s="55">
        <f t="shared" si="72"/>
        <v>27.190945771049812</v>
      </c>
      <c r="V239" s="48"/>
    </row>
    <row r="240" spans="1:22" x14ac:dyDescent="0.15">
      <c r="A240" s="56">
        <v>235</v>
      </c>
      <c r="B240" s="55">
        <f t="shared" si="55"/>
        <v>-72.0990496165482</v>
      </c>
      <c r="C240" s="55">
        <f t="shared" si="56"/>
        <v>20.935539926813192</v>
      </c>
      <c r="D240" s="55">
        <f t="shared" si="57"/>
        <v>-73.09841511058076</v>
      </c>
      <c r="E240" s="55">
        <f t="shared" si="58"/>
        <v>21.635303179161468</v>
      </c>
      <c r="F240" s="55">
        <f t="shared" si="59"/>
        <v>-74.097780604613334</v>
      </c>
      <c r="G240" s="55">
        <f t="shared" si="60"/>
        <v>22.335066431509745</v>
      </c>
      <c r="H240" s="55">
        <f t="shared" si="61"/>
        <v>-75.097146098645908</v>
      </c>
      <c r="I240" s="55">
        <f t="shared" si="62"/>
        <v>23.034829683858021</v>
      </c>
      <c r="J240" s="55">
        <f t="shared" si="63"/>
        <v>-76.096511592678468</v>
      </c>
      <c r="K240" s="55">
        <f t="shared" si="64"/>
        <v>23.734592936206301</v>
      </c>
      <c r="L240" s="55">
        <f t="shared" si="65"/>
        <v>-77.095877086711042</v>
      </c>
      <c r="M240" s="55">
        <f t="shared" si="66"/>
        <v>24.434356188554577</v>
      </c>
      <c r="N240" s="55">
        <f t="shared" si="67"/>
        <v>-78.095242580743616</v>
      </c>
      <c r="O240" s="55">
        <f t="shared" si="68"/>
        <v>25.134119440902854</v>
      </c>
      <c r="P240" s="55">
        <f t="shared" si="69"/>
        <v>-79.094608074776175</v>
      </c>
      <c r="Q240" s="55">
        <f t="shared" si="70"/>
        <v>25.83388269325113</v>
      </c>
      <c r="R240" s="55">
        <f t="shared" si="71"/>
        <v>-80.09397356880875</v>
      </c>
      <c r="S240" s="55">
        <f t="shared" si="72"/>
        <v>26.533645945599403</v>
      </c>
      <c r="V240" s="48"/>
    </row>
    <row r="241" spans="1:22" x14ac:dyDescent="0.15">
      <c r="A241" s="56">
        <v>236</v>
      </c>
      <c r="B241" s="55">
        <f t="shared" si="55"/>
        <v>-72.459871398259011</v>
      </c>
      <c r="C241" s="55">
        <f t="shared" si="56"/>
        <v>20.410540976682274</v>
      </c>
      <c r="D241" s="55">
        <f t="shared" si="57"/>
        <v>-73.471297236776167</v>
      </c>
      <c r="E241" s="55">
        <f t="shared" si="58"/>
        <v>21.092756318916585</v>
      </c>
      <c r="F241" s="55">
        <f t="shared" si="59"/>
        <v>-74.482723075293308</v>
      </c>
      <c r="G241" s="55">
        <f t="shared" si="60"/>
        <v>21.774971661150897</v>
      </c>
      <c r="H241" s="55">
        <f t="shared" si="61"/>
        <v>-75.494148913810463</v>
      </c>
      <c r="I241" s="55">
        <f t="shared" si="62"/>
        <v>22.457187003385208</v>
      </c>
      <c r="J241" s="55">
        <f t="shared" si="63"/>
        <v>-76.505574752327618</v>
      </c>
      <c r="K241" s="55">
        <f t="shared" si="64"/>
        <v>23.139402345619523</v>
      </c>
      <c r="L241" s="55">
        <f t="shared" si="65"/>
        <v>-77.517000590844759</v>
      </c>
      <c r="M241" s="55">
        <f t="shared" si="66"/>
        <v>23.821617687853834</v>
      </c>
      <c r="N241" s="55">
        <f t="shared" si="67"/>
        <v>-78.528426429361915</v>
      </c>
      <c r="O241" s="55">
        <f t="shared" si="68"/>
        <v>24.503833030088146</v>
      </c>
      <c r="P241" s="55">
        <f t="shared" si="69"/>
        <v>-79.53985226787907</v>
      </c>
      <c r="Q241" s="55">
        <f t="shared" si="70"/>
        <v>25.186048372322457</v>
      </c>
      <c r="R241" s="55">
        <f t="shared" si="71"/>
        <v>-80.551278106396211</v>
      </c>
      <c r="S241" s="55">
        <f t="shared" si="72"/>
        <v>25.868263714556765</v>
      </c>
      <c r="V241" s="48"/>
    </row>
    <row r="242" spans="1:22" x14ac:dyDescent="0.15">
      <c r="A242" s="56">
        <v>237</v>
      </c>
      <c r="B242" s="55">
        <f t="shared" si="55"/>
        <v>-72.811475730007984</v>
      </c>
      <c r="C242" s="55">
        <f t="shared" si="56"/>
        <v>19.879324778048485</v>
      </c>
      <c r="D242" s="55">
        <f t="shared" si="57"/>
        <v>-73.834653822901402</v>
      </c>
      <c r="E242" s="55">
        <f t="shared" si="58"/>
        <v>20.543784400766818</v>
      </c>
      <c r="F242" s="55">
        <f t="shared" si="59"/>
        <v>-74.857831915794819</v>
      </c>
      <c r="G242" s="55">
        <f t="shared" si="60"/>
        <v>21.20824402348515</v>
      </c>
      <c r="H242" s="55">
        <f t="shared" si="61"/>
        <v>-75.881010008688236</v>
      </c>
      <c r="I242" s="55">
        <f t="shared" si="62"/>
        <v>21.87270364620348</v>
      </c>
      <c r="J242" s="55">
        <f t="shared" si="63"/>
        <v>-76.904188101581667</v>
      </c>
      <c r="K242" s="55">
        <f t="shared" si="64"/>
        <v>22.537163268921816</v>
      </c>
      <c r="L242" s="55">
        <f t="shared" si="65"/>
        <v>-77.92736619447507</v>
      </c>
      <c r="M242" s="55">
        <f t="shared" si="66"/>
        <v>23.201622891640149</v>
      </c>
      <c r="N242" s="55">
        <f t="shared" si="67"/>
        <v>-78.950544287368487</v>
      </c>
      <c r="O242" s="55">
        <f t="shared" si="68"/>
        <v>23.866082514358482</v>
      </c>
      <c r="P242" s="55">
        <f t="shared" si="69"/>
        <v>-79.973722380261904</v>
      </c>
      <c r="Q242" s="55">
        <f t="shared" si="70"/>
        <v>24.530542137076814</v>
      </c>
      <c r="R242" s="55">
        <f t="shared" si="71"/>
        <v>-80.996900473155321</v>
      </c>
      <c r="S242" s="55">
        <f t="shared" si="72"/>
        <v>25.195001759795147</v>
      </c>
      <c r="V242" s="48"/>
    </row>
    <row r="243" spans="1:22" x14ac:dyDescent="0.15">
      <c r="A243" s="56">
        <v>238</v>
      </c>
      <c r="B243" s="55">
        <f t="shared" si="55"/>
        <v>-73.153755509709555</v>
      </c>
      <c r="C243" s="55">
        <f t="shared" si="56"/>
        <v>19.342053144511983</v>
      </c>
      <c r="D243" s="55">
        <f t="shared" si="57"/>
        <v>-74.188374187020386</v>
      </c>
      <c r="E243" s="55">
        <f t="shared" si="58"/>
        <v>19.988554646876491</v>
      </c>
      <c r="F243" s="55">
        <f t="shared" si="59"/>
        <v>-75.222992864331218</v>
      </c>
      <c r="G243" s="55">
        <f t="shared" si="60"/>
        <v>20.635056149241002</v>
      </c>
      <c r="H243" s="55">
        <f t="shared" si="61"/>
        <v>-76.257611541642063</v>
      </c>
      <c r="I243" s="55">
        <f t="shared" si="62"/>
        <v>21.28155765160551</v>
      </c>
      <c r="J243" s="55">
        <f t="shared" si="63"/>
        <v>-77.292230218952909</v>
      </c>
      <c r="K243" s="55">
        <f t="shared" si="64"/>
        <v>21.928059153970025</v>
      </c>
      <c r="L243" s="55">
        <f t="shared" si="65"/>
        <v>-78.326848896263755</v>
      </c>
      <c r="M243" s="55">
        <f t="shared" si="66"/>
        <v>22.574560656334533</v>
      </c>
      <c r="N243" s="55">
        <f t="shared" si="67"/>
        <v>-79.361467573574586</v>
      </c>
      <c r="O243" s="55">
        <f t="shared" si="68"/>
        <v>23.221062158699045</v>
      </c>
      <c r="P243" s="55">
        <f t="shared" si="69"/>
        <v>-80.396086250885418</v>
      </c>
      <c r="Q243" s="55">
        <f t="shared" si="70"/>
        <v>23.867563661063553</v>
      </c>
      <c r="R243" s="55">
        <f t="shared" si="71"/>
        <v>-81.430704928196263</v>
      </c>
      <c r="S243" s="55">
        <f t="shared" si="72"/>
        <v>24.514065163428064</v>
      </c>
      <c r="V243" s="48"/>
    </row>
    <row r="244" spans="1:22" x14ac:dyDescent="0.15">
      <c r="A244" s="56">
        <v>239</v>
      </c>
      <c r="B244" s="55">
        <f t="shared" si="55"/>
        <v>-73.486606475627099</v>
      </c>
      <c r="C244" s="55">
        <f t="shared" si="56"/>
        <v>18.798889734216989</v>
      </c>
      <c r="D244" s="55">
        <f t="shared" si="57"/>
        <v>-74.532350582483673</v>
      </c>
      <c r="E244" s="55">
        <f t="shared" si="58"/>
        <v>19.427236185607256</v>
      </c>
      <c r="F244" s="55">
        <f t="shared" si="59"/>
        <v>-75.578094689340247</v>
      </c>
      <c r="G244" s="55">
        <f t="shared" si="60"/>
        <v>20.055582636997521</v>
      </c>
      <c r="H244" s="55">
        <f t="shared" si="61"/>
        <v>-76.623838796196821</v>
      </c>
      <c r="I244" s="55">
        <f t="shared" si="62"/>
        <v>20.683929088387785</v>
      </c>
      <c r="J244" s="55">
        <f t="shared" si="63"/>
        <v>-77.669582903053396</v>
      </c>
      <c r="K244" s="55">
        <f t="shared" si="64"/>
        <v>21.312275539778057</v>
      </c>
      <c r="L244" s="55">
        <f t="shared" si="65"/>
        <v>-78.71532700990997</v>
      </c>
      <c r="M244" s="55">
        <f t="shared" si="66"/>
        <v>21.940621991168321</v>
      </c>
      <c r="N244" s="55">
        <f t="shared" si="67"/>
        <v>-79.761071116766558</v>
      </c>
      <c r="O244" s="55">
        <f t="shared" si="68"/>
        <v>22.568968442558589</v>
      </c>
      <c r="P244" s="55">
        <f t="shared" si="69"/>
        <v>-80.806815223623133</v>
      </c>
      <c r="Q244" s="55">
        <f t="shared" si="70"/>
        <v>23.197314893948853</v>
      </c>
      <c r="R244" s="55">
        <f t="shared" si="71"/>
        <v>-81.852559330479707</v>
      </c>
      <c r="S244" s="55">
        <f t="shared" si="72"/>
        <v>23.825661345339121</v>
      </c>
      <c r="V244" s="48"/>
    </row>
    <row r="245" spans="1:22" x14ac:dyDescent="0.15">
      <c r="A245" s="56">
        <v>240</v>
      </c>
      <c r="B245" s="55">
        <f t="shared" si="55"/>
        <v>-73.809927238132005</v>
      </c>
      <c r="C245" s="55">
        <f t="shared" si="56"/>
        <v>18.250000000000018</v>
      </c>
      <c r="D245" s="55">
        <f t="shared" si="57"/>
        <v>-74.866478230749024</v>
      </c>
      <c r="E245" s="55">
        <f t="shared" si="58"/>
        <v>18.860000000000017</v>
      </c>
      <c r="F245" s="55">
        <f t="shared" si="59"/>
        <v>-75.923029223366029</v>
      </c>
      <c r="G245" s="55">
        <f t="shared" si="60"/>
        <v>19.470000000000017</v>
      </c>
      <c r="H245" s="55">
        <f t="shared" si="61"/>
        <v>-76.979580215983049</v>
      </c>
      <c r="I245" s="55">
        <f t="shared" si="62"/>
        <v>20.080000000000016</v>
      </c>
      <c r="J245" s="55">
        <f t="shared" si="63"/>
        <v>-78.036131208600068</v>
      </c>
      <c r="K245" s="55">
        <f t="shared" si="64"/>
        <v>20.690000000000019</v>
      </c>
      <c r="L245" s="55">
        <f t="shared" si="65"/>
        <v>-79.092682201217087</v>
      </c>
      <c r="M245" s="55">
        <f t="shared" si="66"/>
        <v>21.300000000000018</v>
      </c>
      <c r="N245" s="55">
        <f t="shared" si="67"/>
        <v>-80.149233193834107</v>
      </c>
      <c r="O245" s="55">
        <f t="shared" si="68"/>
        <v>21.910000000000018</v>
      </c>
      <c r="P245" s="55">
        <f t="shared" si="69"/>
        <v>-81.205784186451112</v>
      </c>
      <c r="Q245" s="55">
        <f t="shared" si="70"/>
        <v>22.520000000000021</v>
      </c>
      <c r="R245" s="55">
        <f t="shared" si="71"/>
        <v>-82.262335179068117</v>
      </c>
      <c r="S245" s="55">
        <f t="shared" si="72"/>
        <v>23.13000000000002</v>
      </c>
      <c r="V245" s="48"/>
    </row>
    <row r="246" spans="1:22" x14ac:dyDescent="0.15">
      <c r="A246" s="56">
        <v>241</v>
      </c>
      <c r="B246" s="55">
        <f t="shared" si="55"/>
        <v>-74.123619310587955</v>
      </c>
      <c r="C246" s="55">
        <f t="shared" si="56"/>
        <v>17.695551138991295</v>
      </c>
      <c r="D246" s="55">
        <f t="shared" si="57"/>
        <v>-75.190655353298013</v>
      </c>
      <c r="E246" s="55">
        <f t="shared" si="58"/>
        <v>18.287018875691825</v>
      </c>
      <c r="F246" s="55">
        <f t="shared" si="59"/>
        <v>-76.257691396008084</v>
      </c>
      <c r="G246" s="55">
        <f t="shared" si="60"/>
        <v>18.878486612392354</v>
      </c>
      <c r="H246" s="55">
        <f t="shared" si="61"/>
        <v>-77.324727438718128</v>
      </c>
      <c r="I246" s="55">
        <f t="shared" si="62"/>
        <v>19.469954349092887</v>
      </c>
      <c r="J246" s="55">
        <f t="shared" si="63"/>
        <v>-78.3917634814282</v>
      </c>
      <c r="K246" s="55">
        <f t="shared" si="64"/>
        <v>20.061422085793421</v>
      </c>
      <c r="L246" s="55">
        <f t="shared" si="65"/>
        <v>-79.458799524138271</v>
      </c>
      <c r="M246" s="55">
        <f t="shared" si="66"/>
        <v>20.65288982249395</v>
      </c>
      <c r="N246" s="55">
        <f t="shared" si="67"/>
        <v>-80.525835566848329</v>
      </c>
      <c r="O246" s="55">
        <f t="shared" si="68"/>
        <v>21.24435755919448</v>
      </c>
      <c r="P246" s="55">
        <f t="shared" si="69"/>
        <v>-81.592871609558387</v>
      </c>
      <c r="Q246" s="55">
        <f t="shared" si="70"/>
        <v>21.83582529589501</v>
      </c>
      <c r="R246" s="55">
        <f t="shared" si="71"/>
        <v>-82.659907652268458</v>
      </c>
      <c r="S246" s="55">
        <f t="shared" si="72"/>
        <v>22.427293032595543</v>
      </c>
      <c r="V246" s="48"/>
    </row>
    <row r="247" spans="1:22" x14ac:dyDescent="0.15">
      <c r="A247" s="56">
        <v>242</v>
      </c>
      <c r="B247" s="55">
        <f t="shared" si="55"/>
        <v>-74.427587139350834</v>
      </c>
      <c r="C247" s="55">
        <f t="shared" si="56"/>
        <v>17.135712041685011</v>
      </c>
      <c r="D247" s="55">
        <f t="shared" si="57"/>
        <v>-75.50478320263872</v>
      </c>
      <c r="E247" s="55">
        <f t="shared" si="58"/>
        <v>17.708467348283797</v>
      </c>
      <c r="F247" s="55">
        <f t="shared" si="59"/>
        <v>-76.58197926592662</v>
      </c>
      <c r="G247" s="55">
        <f t="shared" si="60"/>
        <v>18.281222654882583</v>
      </c>
      <c r="H247" s="55">
        <f t="shared" si="61"/>
        <v>-77.659175329214506</v>
      </c>
      <c r="I247" s="55">
        <f t="shared" si="62"/>
        <v>18.85397796148137</v>
      </c>
      <c r="J247" s="55">
        <f t="shared" si="63"/>
        <v>-78.736371392502406</v>
      </c>
      <c r="K247" s="55">
        <f t="shared" si="64"/>
        <v>19.426733268080159</v>
      </c>
      <c r="L247" s="55">
        <f t="shared" si="65"/>
        <v>-79.813567455790292</v>
      </c>
      <c r="M247" s="55">
        <f t="shared" si="66"/>
        <v>19.999488574678946</v>
      </c>
      <c r="N247" s="55">
        <f t="shared" si="67"/>
        <v>-80.890763519078178</v>
      </c>
      <c r="O247" s="55">
        <f t="shared" si="68"/>
        <v>20.572243881277732</v>
      </c>
      <c r="P247" s="55">
        <f t="shared" si="69"/>
        <v>-81.967959582366063</v>
      </c>
      <c r="Q247" s="55">
        <f t="shared" si="70"/>
        <v>21.144999187876518</v>
      </c>
      <c r="R247" s="55">
        <f t="shared" si="71"/>
        <v>-83.045155645653963</v>
      </c>
      <c r="S247" s="55">
        <f t="shared" si="72"/>
        <v>21.717754494475304</v>
      </c>
      <c r="V247" s="48"/>
    </row>
    <row r="248" spans="1:22" x14ac:dyDescent="0.15">
      <c r="A248" s="56">
        <v>243</v>
      </c>
      <c r="B248" s="55">
        <f t="shared" si="55"/>
        <v>-74.72173813287543</v>
      </c>
      <c r="C248" s="55">
        <f t="shared" si="56"/>
        <v>16.570653240493463</v>
      </c>
      <c r="D248" s="55">
        <f t="shared" si="57"/>
        <v>-75.808766092385241</v>
      </c>
      <c r="E248" s="55">
        <f t="shared" si="58"/>
        <v>17.124521650175708</v>
      </c>
      <c r="F248" s="55">
        <f t="shared" si="59"/>
        <v>-76.895794051895052</v>
      </c>
      <c r="G248" s="55">
        <f t="shared" si="60"/>
        <v>17.678390059857957</v>
      </c>
      <c r="H248" s="55">
        <f t="shared" si="61"/>
        <v>-77.982822011404849</v>
      </c>
      <c r="I248" s="55">
        <f t="shared" si="62"/>
        <v>18.232258469540202</v>
      </c>
      <c r="J248" s="55">
        <f t="shared" si="63"/>
        <v>-79.069849970914674</v>
      </c>
      <c r="K248" s="55">
        <f t="shared" si="64"/>
        <v>18.786126879222454</v>
      </c>
      <c r="L248" s="55">
        <f t="shared" si="65"/>
        <v>-80.156877930424471</v>
      </c>
      <c r="M248" s="55">
        <f t="shared" si="66"/>
        <v>19.339995288904699</v>
      </c>
      <c r="N248" s="55">
        <f t="shared" si="67"/>
        <v>-81.243905889934283</v>
      </c>
      <c r="O248" s="55">
        <f t="shared" si="68"/>
        <v>19.893863698586944</v>
      </c>
      <c r="P248" s="55">
        <f t="shared" si="69"/>
        <v>-82.330933849444079</v>
      </c>
      <c r="Q248" s="55">
        <f t="shared" si="70"/>
        <v>20.447732108269193</v>
      </c>
      <c r="R248" s="55">
        <f t="shared" si="71"/>
        <v>-83.417961808953891</v>
      </c>
      <c r="S248" s="55">
        <f t="shared" si="72"/>
        <v>21.001600517951438</v>
      </c>
      <c r="V248" s="48"/>
    </row>
    <row r="249" spans="1:22" x14ac:dyDescent="0.15">
      <c r="A249" s="56">
        <v>244</v>
      </c>
      <c r="B249" s="55">
        <f t="shared" si="55"/>
        <v>-75.005982689919591</v>
      </c>
      <c r="C249" s="55">
        <f t="shared" si="56"/>
        <v>16.000546857801336</v>
      </c>
      <c r="D249" s="55">
        <f t="shared" si="57"/>
        <v>-76.102511426404575</v>
      </c>
      <c r="E249" s="55">
        <f t="shared" si="58"/>
        <v>16.535359656884012</v>
      </c>
      <c r="F249" s="55">
        <f t="shared" si="59"/>
        <v>-77.19904016288956</v>
      </c>
      <c r="G249" s="55">
        <f t="shared" si="60"/>
        <v>17.070172455966684</v>
      </c>
      <c r="H249" s="55">
        <f t="shared" si="61"/>
        <v>-78.29556889937453</v>
      </c>
      <c r="I249" s="55">
        <f t="shared" si="62"/>
        <v>17.60498525504936</v>
      </c>
      <c r="J249" s="55">
        <f t="shared" si="63"/>
        <v>-79.392097635859528</v>
      </c>
      <c r="K249" s="55">
        <f t="shared" si="64"/>
        <v>18.139798054132036</v>
      </c>
      <c r="L249" s="55">
        <f t="shared" si="65"/>
        <v>-80.488626372344513</v>
      </c>
      <c r="M249" s="55">
        <f t="shared" si="66"/>
        <v>18.674610853214713</v>
      </c>
      <c r="N249" s="55">
        <f t="shared" si="67"/>
        <v>-81.585155108829497</v>
      </c>
      <c r="O249" s="55">
        <f t="shared" si="68"/>
        <v>19.209423652297385</v>
      </c>
      <c r="P249" s="55">
        <f t="shared" si="69"/>
        <v>-82.681683845314467</v>
      </c>
      <c r="Q249" s="55">
        <f t="shared" si="70"/>
        <v>19.744236451380061</v>
      </c>
      <c r="R249" s="55">
        <f t="shared" si="71"/>
        <v>-83.778212581799465</v>
      </c>
      <c r="S249" s="55">
        <f t="shared" si="72"/>
        <v>20.279049250462734</v>
      </c>
      <c r="V249" s="48"/>
    </row>
    <row r="250" spans="1:22" x14ac:dyDescent="0.15">
      <c r="A250" s="56">
        <v>245</v>
      </c>
      <c r="B250" s="55">
        <f t="shared" si="55"/>
        <v>-75.28023422683772</v>
      </c>
      <c r="C250" s="55">
        <f t="shared" si="56"/>
        <v>15.425566553535548</v>
      </c>
      <c r="D250" s="55">
        <f t="shared" si="57"/>
        <v>-76.385929727022429</v>
      </c>
      <c r="E250" s="55">
        <f t="shared" si="58"/>
        <v>15.941160832859202</v>
      </c>
      <c r="F250" s="55">
        <f t="shared" si="59"/>
        <v>-77.491625227207138</v>
      </c>
      <c r="G250" s="55">
        <f t="shared" si="60"/>
        <v>16.456755112182854</v>
      </c>
      <c r="H250" s="55">
        <f t="shared" si="61"/>
        <v>-78.59732072739186</v>
      </c>
      <c r="I250" s="55">
        <f t="shared" si="62"/>
        <v>16.972349391506508</v>
      </c>
      <c r="J250" s="55">
        <f t="shared" si="63"/>
        <v>-79.703016227576569</v>
      </c>
      <c r="K250" s="55">
        <f t="shared" si="64"/>
        <v>17.487943670830166</v>
      </c>
      <c r="L250" s="55">
        <f t="shared" si="65"/>
        <v>-80.808711727761278</v>
      </c>
      <c r="M250" s="55">
        <f t="shared" si="66"/>
        <v>18.003537950153817</v>
      </c>
      <c r="N250" s="55">
        <f t="shared" si="67"/>
        <v>-81.914407227945986</v>
      </c>
      <c r="O250" s="55">
        <f t="shared" si="68"/>
        <v>18.519132229477471</v>
      </c>
      <c r="P250" s="55">
        <f t="shared" si="69"/>
        <v>-83.020102728130695</v>
      </c>
      <c r="Q250" s="55">
        <f t="shared" si="70"/>
        <v>19.034726508801125</v>
      </c>
      <c r="R250" s="55">
        <f t="shared" si="71"/>
        <v>-84.125798228315418</v>
      </c>
      <c r="S250" s="55">
        <f t="shared" si="72"/>
        <v>19.550320788124779</v>
      </c>
      <c r="V250" s="48"/>
    </row>
    <row r="251" spans="1:22" x14ac:dyDescent="0.15">
      <c r="A251" s="56">
        <v>246</v>
      </c>
      <c r="B251" s="55">
        <f t="shared" si="55"/>
        <v>-75.544409203954942</v>
      </c>
      <c r="C251" s="55">
        <f t="shared" si="56"/>
        <v>14.845887472266703</v>
      </c>
      <c r="D251" s="55">
        <f t="shared" si="57"/>
        <v>-76.658934662278909</v>
      </c>
      <c r="E251" s="55">
        <f t="shared" si="58"/>
        <v>15.342106176819179</v>
      </c>
      <c r="F251" s="55">
        <f t="shared" si="59"/>
        <v>-77.773460120602891</v>
      </c>
      <c r="G251" s="55">
        <f t="shared" si="60"/>
        <v>15.838324881371655</v>
      </c>
      <c r="H251" s="55">
        <f t="shared" si="61"/>
        <v>-78.887985578926845</v>
      </c>
      <c r="I251" s="55">
        <f t="shared" si="62"/>
        <v>16.334543585924131</v>
      </c>
      <c r="J251" s="55">
        <f t="shared" si="63"/>
        <v>-80.002511037250827</v>
      </c>
      <c r="K251" s="55">
        <f t="shared" si="64"/>
        <v>16.83076229047661</v>
      </c>
      <c r="L251" s="55">
        <f t="shared" si="65"/>
        <v>-81.117036495574808</v>
      </c>
      <c r="M251" s="55">
        <f t="shared" si="66"/>
        <v>17.326980995029086</v>
      </c>
      <c r="N251" s="55">
        <f t="shared" si="67"/>
        <v>-82.231561953898776</v>
      </c>
      <c r="O251" s="55">
        <f t="shared" si="68"/>
        <v>17.823199699581561</v>
      </c>
      <c r="P251" s="55">
        <f t="shared" si="69"/>
        <v>-83.346087412222744</v>
      </c>
      <c r="Q251" s="55">
        <f t="shared" si="70"/>
        <v>18.319418404134037</v>
      </c>
      <c r="R251" s="55">
        <f t="shared" si="71"/>
        <v>-84.460612870546726</v>
      </c>
      <c r="S251" s="55">
        <f t="shared" si="72"/>
        <v>18.815637108686513</v>
      </c>
      <c r="V251" s="48"/>
    </row>
    <row r="252" spans="1:22" x14ac:dyDescent="0.15">
      <c r="A252" s="56">
        <v>247</v>
      </c>
      <c r="B252" s="55">
        <f t="shared" si="55"/>
        <v>-75.798427151014067</v>
      </c>
      <c r="C252" s="55">
        <f t="shared" si="56"/>
        <v>14.261686189858494</v>
      </c>
      <c r="D252" s="55">
        <f t="shared" si="57"/>
        <v>-76.921443072226054</v>
      </c>
      <c r="E252" s="55">
        <f t="shared" si="58"/>
        <v>14.738378166615409</v>
      </c>
      <c r="F252" s="55">
        <f t="shared" si="59"/>
        <v>-78.044458993438028</v>
      </c>
      <c r="G252" s="55">
        <f t="shared" si="60"/>
        <v>15.215070143372323</v>
      </c>
      <c r="H252" s="55">
        <f t="shared" si="61"/>
        <v>-79.167474914650001</v>
      </c>
      <c r="I252" s="55">
        <f t="shared" si="62"/>
        <v>15.691762120129235</v>
      </c>
      <c r="J252" s="55">
        <f t="shared" si="63"/>
        <v>-80.290490835861988</v>
      </c>
      <c r="K252" s="55">
        <f t="shared" si="64"/>
        <v>16.168454096886151</v>
      </c>
      <c r="L252" s="55">
        <f t="shared" si="65"/>
        <v>-81.413506757073961</v>
      </c>
      <c r="M252" s="55">
        <f t="shared" si="66"/>
        <v>16.645146073643065</v>
      </c>
      <c r="N252" s="55">
        <f t="shared" si="67"/>
        <v>-82.536522678285934</v>
      </c>
      <c r="O252" s="55">
        <f t="shared" si="68"/>
        <v>17.12183805039998</v>
      </c>
      <c r="P252" s="55">
        <f t="shared" si="69"/>
        <v>-83.659538599497921</v>
      </c>
      <c r="Q252" s="55">
        <f t="shared" si="70"/>
        <v>17.598530027156894</v>
      </c>
      <c r="R252" s="55">
        <f t="shared" si="71"/>
        <v>-84.78255452070988</v>
      </c>
      <c r="S252" s="55">
        <f t="shared" si="72"/>
        <v>18.075222003913808</v>
      </c>
      <c r="V252" s="48"/>
    </row>
    <row r="253" spans="1:22" x14ac:dyDescent="0.15">
      <c r="A253" s="56">
        <v>248</v>
      </c>
      <c r="B253" s="55">
        <f t="shared" si="55"/>
        <v>-76.042210691687742</v>
      </c>
      <c r="C253" s="55">
        <f t="shared" si="56"/>
        <v>13.673140659680799</v>
      </c>
      <c r="D253" s="55">
        <f t="shared" si="57"/>
        <v>-77.17337499425922</v>
      </c>
      <c r="E253" s="55">
        <f t="shared" si="58"/>
        <v>14.130160703648212</v>
      </c>
      <c r="F253" s="55">
        <f t="shared" si="59"/>
        <v>-78.304539296830697</v>
      </c>
      <c r="G253" s="55">
        <f t="shared" si="60"/>
        <v>14.587180747615625</v>
      </c>
      <c r="H253" s="55">
        <f t="shared" si="61"/>
        <v>-79.435703599402189</v>
      </c>
      <c r="I253" s="55">
        <f t="shared" si="62"/>
        <v>15.044200791583036</v>
      </c>
      <c r="J253" s="55">
        <f t="shared" si="63"/>
        <v>-80.566867901973666</v>
      </c>
      <c r="K253" s="55">
        <f t="shared" si="64"/>
        <v>15.501220835550452</v>
      </c>
      <c r="L253" s="55">
        <f t="shared" si="65"/>
        <v>-81.698032204545143</v>
      </c>
      <c r="M253" s="55">
        <f t="shared" si="66"/>
        <v>15.958240879517865</v>
      </c>
      <c r="N253" s="55">
        <f t="shared" si="67"/>
        <v>-82.82919650711662</v>
      </c>
      <c r="O253" s="55">
        <f t="shared" si="68"/>
        <v>16.415260923485278</v>
      </c>
      <c r="P253" s="55">
        <f t="shared" si="69"/>
        <v>-83.960360809688098</v>
      </c>
      <c r="Q253" s="55">
        <f t="shared" si="70"/>
        <v>16.872280967452689</v>
      </c>
      <c r="R253" s="55">
        <f t="shared" si="71"/>
        <v>-85.091525112259575</v>
      </c>
      <c r="S253" s="55">
        <f t="shared" si="72"/>
        <v>17.329301011420103</v>
      </c>
      <c r="V253" s="48"/>
    </row>
    <row r="254" spans="1:22" x14ac:dyDescent="0.15">
      <c r="A254" s="56">
        <v>249</v>
      </c>
      <c r="B254" s="55">
        <f t="shared" si="55"/>
        <v>-76.27568556714786</v>
      </c>
      <c r="C254" s="55">
        <f t="shared" si="56"/>
        <v>13.080430158403477</v>
      </c>
      <c r="D254" s="55">
        <f t="shared" si="57"/>
        <v>-77.414653687474441</v>
      </c>
      <c r="E254" s="55">
        <f t="shared" si="58"/>
        <v>13.517639056848742</v>
      </c>
      <c r="F254" s="55">
        <f t="shared" si="59"/>
        <v>-78.553621807801022</v>
      </c>
      <c r="G254" s="55">
        <f t="shared" si="60"/>
        <v>13.954847955294008</v>
      </c>
      <c r="H254" s="55">
        <f t="shared" si="61"/>
        <v>-79.692589928127617</v>
      </c>
      <c r="I254" s="55">
        <f t="shared" si="62"/>
        <v>14.392056853739275</v>
      </c>
      <c r="J254" s="55">
        <f t="shared" si="63"/>
        <v>-80.831558048454212</v>
      </c>
      <c r="K254" s="55">
        <f t="shared" si="64"/>
        <v>14.829265752184545</v>
      </c>
      <c r="L254" s="55">
        <f t="shared" si="65"/>
        <v>-81.970526168780793</v>
      </c>
      <c r="M254" s="55">
        <f t="shared" si="66"/>
        <v>15.26647465062981</v>
      </c>
      <c r="N254" s="55">
        <f t="shared" si="67"/>
        <v>-83.109494289107374</v>
      </c>
      <c r="O254" s="55">
        <f t="shared" si="68"/>
        <v>15.703683549075077</v>
      </c>
      <c r="P254" s="55">
        <f t="shared" si="69"/>
        <v>-84.248462409433955</v>
      </c>
      <c r="Q254" s="55">
        <f t="shared" si="70"/>
        <v>16.140892447520343</v>
      </c>
      <c r="R254" s="55">
        <f t="shared" si="71"/>
        <v>-85.38743052976055</v>
      </c>
      <c r="S254" s="55">
        <f t="shared" si="72"/>
        <v>16.57810134596561</v>
      </c>
      <c r="V254" s="48"/>
    </row>
    <row r="255" spans="1:22" x14ac:dyDescent="0.15">
      <c r="A255" s="56">
        <v>250</v>
      </c>
      <c r="B255" s="55">
        <f t="shared" si="55"/>
        <v>-76.498780658685661</v>
      </c>
      <c r="C255" s="55">
        <f t="shared" si="56"/>
        <v>12.483735231386932</v>
      </c>
      <c r="D255" s="55">
        <f t="shared" si="57"/>
        <v>-77.645205656044453</v>
      </c>
      <c r="E255" s="55">
        <f t="shared" si="58"/>
        <v>12.900999806244249</v>
      </c>
      <c r="F255" s="55">
        <f t="shared" si="59"/>
        <v>-78.791630653403274</v>
      </c>
      <c r="G255" s="55">
        <f t="shared" si="60"/>
        <v>13.318264381101566</v>
      </c>
      <c r="H255" s="55">
        <f t="shared" si="61"/>
        <v>-79.938055650762067</v>
      </c>
      <c r="I255" s="55">
        <f t="shared" si="62"/>
        <v>13.73552895595888</v>
      </c>
      <c r="J255" s="55">
        <f t="shared" si="63"/>
        <v>-81.084480648120888</v>
      </c>
      <c r="K255" s="55">
        <f t="shared" si="64"/>
        <v>14.152793530816199</v>
      </c>
      <c r="L255" s="55">
        <f t="shared" si="65"/>
        <v>-82.230905645479694</v>
      </c>
      <c r="M255" s="55">
        <f t="shared" si="66"/>
        <v>14.570058105673516</v>
      </c>
      <c r="N255" s="55">
        <f t="shared" si="67"/>
        <v>-83.377330642838501</v>
      </c>
      <c r="O255" s="55">
        <f t="shared" si="68"/>
        <v>14.987322680530832</v>
      </c>
      <c r="P255" s="55">
        <f t="shared" si="69"/>
        <v>-84.523755640197308</v>
      </c>
      <c r="Q255" s="55">
        <f t="shared" si="70"/>
        <v>15.404587255388149</v>
      </c>
      <c r="R255" s="55">
        <f t="shared" si="71"/>
        <v>-85.670180637556115</v>
      </c>
      <c r="S255" s="55">
        <f t="shared" si="72"/>
        <v>15.821851830245464</v>
      </c>
      <c r="V255" s="48"/>
    </row>
    <row r="256" spans="1:22" x14ac:dyDescent="0.15">
      <c r="A256" s="56">
        <v>251</v>
      </c>
      <c r="B256" s="55">
        <f t="shared" si="55"/>
        <v>-76.711428009375069</v>
      </c>
      <c r="C256" s="55">
        <f t="shared" si="56"/>
        <v>11.883237637686218</v>
      </c>
      <c r="D256" s="55">
        <f t="shared" si="57"/>
        <v>-77.864960671606241</v>
      </c>
      <c r="E256" s="55">
        <f t="shared" si="58"/>
        <v>12.280430786123949</v>
      </c>
      <c r="F256" s="55">
        <f t="shared" si="59"/>
        <v>-79.018493333837398</v>
      </c>
      <c r="G256" s="55">
        <f t="shared" si="60"/>
        <v>12.677623934561678</v>
      </c>
      <c r="H256" s="55">
        <f t="shared" si="61"/>
        <v>-80.172025996068555</v>
      </c>
      <c r="I256" s="55">
        <f t="shared" si="62"/>
        <v>13.074817082999409</v>
      </c>
      <c r="J256" s="55">
        <f t="shared" si="63"/>
        <v>-81.325558658299741</v>
      </c>
      <c r="K256" s="55">
        <f t="shared" si="64"/>
        <v>13.472010231437142</v>
      </c>
      <c r="L256" s="55">
        <f t="shared" si="65"/>
        <v>-82.479091320530898</v>
      </c>
      <c r="M256" s="55">
        <f t="shared" si="66"/>
        <v>13.869203379874874</v>
      </c>
      <c r="N256" s="55">
        <f t="shared" si="67"/>
        <v>-83.63262398276207</v>
      </c>
      <c r="O256" s="55">
        <f t="shared" si="68"/>
        <v>14.266396528312605</v>
      </c>
      <c r="P256" s="55">
        <f t="shared" si="69"/>
        <v>-84.786156644993241</v>
      </c>
      <c r="Q256" s="55">
        <f t="shared" si="70"/>
        <v>14.663589676750336</v>
      </c>
      <c r="R256" s="55">
        <f t="shared" si="71"/>
        <v>-85.939689307224398</v>
      </c>
      <c r="S256" s="55">
        <f t="shared" si="72"/>
        <v>15.060782825188065</v>
      </c>
      <c r="V256" s="48"/>
    </row>
    <row r="257" spans="1:22" x14ac:dyDescent="0.15">
      <c r="A257" s="56">
        <v>252</v>
      </c>
      <c r="B257" s="55">
        <f t="shared" si="55"/>
        <v>-76.913562844773111</v>
      </c>
      <c r="C257" s="55">
        <f t="shared" si="56"/>
        <v>11.279120294685587</v>
      </c>
      <c r="D257" s="55">
        <f t="shared" si="57"/>
        <v>-78.073851794653194</v>
      </c>
      <c r="E257" s="55">
        <f t="shared" si="58"/>
        <v>11.656121027823021</v>
      </c>
      <c r="F257" s="55">
        <f t="shared" si="59"/>
        <v>-79.234140744533278</v>
      </c>
      <c r="G257" s="55">
        <f t="shared" si="60"/>
        <v>12.033121760960457</v>
      </c>
      <c r="H257" s="55">
        <f t="shared" si="61"/>
        <v>-80.394429694413361</v>
      </c>
      <c r="I257" s="55">
        <f t="shared" si="62"/>
        <v>12.410122494097893</v>
      </c>
      <c r="J257" s="55">
        <f t="shared" si="63"/>
        <v>-81.554718644293459</v>
      </c>
      <c r="K257" s="55">
        <f t="shared" si="64"/>
        <v>12.78712322723533</v>
      </c>
      <c r="L257" s="55">
        <f t="shared" si="65"/>
        <v>-82.715007594173542</v>
      </c>
      <c r="M257" s="55">
        <f t="shared" si="66"/>
        <v>13.164123960372766</v>
      </c>
      <c r="N257" s="55">
        <f t="shared" si="67"/>
        <v>-83.87529654405364</v>
      </c>
      <c r="O257" s="55">
        <f t="shared" si="68"/>
        <v>13.541124693510202</v>
      </c>
      <c r="P257" s="55">
        <f t="shared" si="69"/>
        <v>-85.035585493933723</v>
      </c>
      <c r="Q257" s="55">
        <f t="shared" si="70"/>
        <v>13.918125426647638</v>
      </c>
      <c r="R257" s="55">
        <f t="shared" si="71"/>
        <v>-86.195874443813807</v>
      </c>
      <c r="S257" s="55">
        <f t="shared" si="72"/>
        <v>14.295126159785074</v>
      </c>
      <c r="V257" s="48"/>
    </row>
    <row r="258" spans="1:22" x14ac:dyDescent="0.15">
      <c r="A258" s="56">
        <v>253</v>
      </c>
      <c r="B258" s="55">
        <f t="shared" si="55"/>
        <v>-77.105123592650784</v>
      </c>
      <c r="C258" s="55">
        <f t="shared" si="56"/>
        <v>10.671567222379904</v>
      </c>
      <c r="D258" s="55">
        <f t="shared" si="57"/>
        <v>-78.271815394925696</v>
      </c>
      <c r="E258" s="55">
        <f t="shared" si="58"/>
        <v>11.028260702141644</v>
      </c>
      <c r="F258" s="55">
        <f t="shared" si="59"/>
        <v>-79.438507197200593</v>
      </c>
      <c r="G258" s="55">
        <f t="shared" si="60"/>
        <v>11.384954181903382</v>
      </c>
      <c r="H258" s="55">
        <f t="shared" si="61"/>
        <v>-80.605198999475505</v>
      </c>
      <c r="I258" s="55">
        <f t="shared" si="62"/>
        <v>11.741647661665121</v>
      </c>
      <c r="J258" s="55">
        <f t="shared" si="63"/>
        <v>-81.771890801750402</v>
      </c>
      <c r="K258" s="55">
        <f t="shared" si="64"/>
        <v>12.098341141426863</v>
      </c>
      <c r="L258" s="55">
        <f t="shared" si="65"/>
        <v>-82.938582604025299</v>
      </c>
      <c r="M258" s="55">
        <f t="shared" si="66"/>
        <v>12.4550346211886</v>
      </c>
      <c r="N258" s="55">
        <f t="shared" si="67"/>
        <v>-84.105274406300211</v>
      </c>
      <c r="O258" s="55">
        <f t="shared" si="68"/>
        <v>12.81172810095034</v>
      </c>
      <c r="P258" s="55">
        <f t="shared" si="69"/>
        <v>-85.271966208575122</v>
      </c>
      <c r="Q258" s="55">
        <f t="shared" si="70"/>
        <v>13.16842158071208</v>
      </c>
      <c r="R258" s="55">
        <f t="shared" si="71"/>
        <v>-86.43865801085002</v>
      </c>
      <c r="S258" s="55">
        <f t="shared" si="72"/>
        <v>13.525115060473818</v>
      </c>
      <c r="V258" s="48"/>
    </row>
    <row r="259" spans="1:22" x14ac:dyDescent="0.15">
      <c r="A259" s="56">
        <v>254</v>
      </c>
      <c r="B259" s="55">
        <f t="shared" si="55"/>
        <v>-77.28605190174865</v>
      </c>
      <c r="C259" s="55">
        <f t="shared" si="56"/>
        <v>10.060763487320459</v>
      </c>
      <c r="D259" s="55">
        <f t="shared" si="57"/>
        <v>-78.458791170793404</v>
      </c>
      <c r="E259" s="55">
        <f t="shared" si="58"/>
        <v>10.397041061417198</v>
      </c>
      <c r="F259" s="55">
        <f t="shared" si="59"/>
        <v>-79.631530439838144</v>
      </c>
      <c r="G259" s="55">
        <f t="shared" si="60"/>
        <v>10.733318635513935</v>
      </c>
      <c r="H259" s="55">
        <f t="shared" si="61"/>
        <v>-80.804269708882885</v>
      </c>
      <c r="I259" s="55">
        <f t="shared" si="62"/>
        <v>11.069596209610674</v>
      </c>
      <c r="J259" s="55">
        <f t="shared" si="63"/>
        <v>-81.977008977927653</v>
      </c>
      <c r="K259" s="55">
        <f t="shared" si="64"/>
        <v>11.405873783707415</v>
      </c>
      <c r="L259" s="55">
        <f t="shared" si="65"/>
        <v>-83.149748246972393</v>
      </c>
      <c r="M259" s="55">
        <f t="shared" si="66"/>
        <v>11.742151357804152</v>
      </c>
      <c r="N259" s="55">
        <f t="shared" si="67"/>
        <v>-84.322487516017134</v>
      </c>
      <c r="O259" s="55">
        <f t="shared" si="68"/>
        <v>12.078428931900891</v>
      </c>
      <c r="P259" s="55">
        <f t="shared" si="69"/>
        <v>-85.495226785061888</v>
      </c>
      <c r="Q259" s="55">
        <f t="shared" si="70"/>
        <v>12.41470650599763</v>
      </c>
      <c r="R259" s="55">
        <f t="shared" si="71"/>
        <v>-86.667966054106643</v>
      </c>
      <c r="S259" s="55">
        <f t="shared" si="72"/>
        <v>12.750984080094367</v>
      </c>
      <c r="V259" s="48"/>
    </row>
    <row r="260" spans="1:22" x14ac:dyDescent="0.15">
      <c r="A260" s="56">
        <v>255</v>
      </c>
      <c r="B260" s="55">
        <f t="shared" si="55"/>
        <v>-77.456292659550996</v>
      </c>
      <c r="C260" s="55">
        <f t="shared" si="56"/>
        <v>9.446895146242003</v>
      </c>
      <c r="D260" s="55">
        <f t="shared" si="57"/>
        <v>-78.634722167623664</v>
      </c>
      <c r="E260" s="55">
        <f t="shared" si="58"/>
        <v>9.7626543812670779</v>
      </c>
      <c r="F260" s="55">
        <f t="shared" si="59"/>
        <v>-79.813151675696318</v>
      </c>
      <c r="G260" s="55">
        <f t="shared" si="60"/>
        <v>10.078413616292153</v>
      </c>
      <c r="H260" s="55">
        <f t="shared" si="61"/>
        <v>-80.991581183768986</v>
      </c>
      <c r="I260" s="55">
        <f t="shared" si="62"/>
        <v>10.394172851317228</v>
      </c>
      <c r="J260" s="55">
        <f t="shared" si="63"/>
        <v>-82.170010691841654</v>
      </c>
      <c r="K260" s="55">
        <f t="shared" si="64"/>
        <v>10.709932086342304</v>
      </c>
      <c r="L260" s="55">
        <f t="shared" si="65"/>
        <v>-83.348440199914307</v>
      </c>
      <c r="M260" s="55">
        <f t="shared" si="66"/>
        <v>11.025691321367379</v>
      </c>
      <c r="N260" s="55">
        <f t="shared" si="67"/>
        <v>-84.526869707986975</v>
      </c>
      <c r="O260" s="55">
        <f t="shared" si="68"/>
        <v>11.341450556392454</v>
      </c>
      <c r="P260" s="55">
        <f t="shared" si="69"/>
        <v>-85.705299216059643</v>
      </c>
      <c r="Q260" s="55">
        <f t="shared" si="70"/>
        <v>11.657209791417529</v>
      </c>
      <c r="R260" s="55">
        <f t="shared" si="71"/>
        <v>-86.883728724132311</v>
      </c>
      <c r="S260" s="55">
        <f t="shared" si="72"/>
        <v>11.972969026442604</v>
      </c>
      <c r="V260" s="48"/>
    </row>
    <row r="261" spans="1:22" x14ac:dyDescent="0.15">
      <c r="A261" s="56">
        <v>256</v>
      </c>
      <c r="B261" s="55">
        <f t="shared" ref="B261:B324" si="73">84.4/2+B$2*SIN($A261*PI()/180)-84.4*ROUNDDOWN($A261/181,0)</f>
        <v>-77.61579400907388</v>
      </c>
      <c r="C261" s="55">
        <f t="shared" ref="C261:C324" si="74">-B$2*COS($A261*PI()/180)</f>
        <v>8.8301491893878747</v>
      </c>
      <c r="D261" s="55">
        <f t="shared" ref="D261:D324" si="75">84.4/2+D$2*SIN($A261*PI()/180)-84.4*ROUNDDOWN($A261/181,0)</f>
        <v>-78.799554795130589</v>
      </c>
      <c r="E261" s="55">
        <f t="shared" ref="E261:E324" si="76">-D$2*COS($A261*PI()/180)</f>
        <v>9.1252939020194681</v>
      </c>
      <c r="F261" s="55">
        <f t="shared" ref="F261:F324" si="77">84.4/2+F$2*SIN($A261*PI()/180)-84.4*ROUNDDOWN($A261/181,0)</f>
        <v>-79.983315581187298</v>
      </c>
      <c r="G261" s="55">
        <f t="shared" ref="G261:G324" si="78">-F$2*COS($A261*PI()/180)</f>
        <v>9.4204386146510632</v>
      </c>
      <c r="H261" s="55">
        <f t="shared" ref="H261:H324" si="79">84.4/2+H$2*SIN($A261*PI()/180)-84.4*ROUNDDOWN($A261/181,0)</f>
        <v>-81.167076367244022</v>
      </c>
      <c r="I261" s="55">
        <f t="shared" ref="I261:I324" si="80">-H$2*COS($A261*PI()/180)</f>
        <v>9.7155833272826566</v>
      </c>
      <c r="J261" s="55">
        <f t="shared" ref="J261:J324" si="81">84.4/2+J$2*SIN($A261*PI()/180)-84.4*ROUNDDOWN($A261/181,0)</f>
        <v>-82.350837153300745</v>
      </c>
      <c r="K261" s="55">
        <f t="shared" ref="K261:K324" si="82">-J$2*COS($A261*PI()/180)</f>
        <v>10.010728039914254</v>
      </c>
      <c r="L261" s="55">
        <f t="shared" ref="L261:L324" si="83">84.4/2+L$2*SIN($A261*PI()/180)-84.4*ROUNDDOWN($A261/181,0)</f>
        <v>-83.534597939357454</v>
      </c>
      <c r="M261" s="55">
        <f t="shared" ref="M261:M324" si="84">-L$2*COS($A261*PI()/180)</f>
        <v>10.305872752545849</v>
      </c>
      <c r="N261" s="55">
        <f t="shared" ref="N261:N324" si="85">84.4/2+N$2*SIN($A261*PI()/180)-84.4*ROUNDDOWN($A261/181,0)</f>
        <v>-84.718358725414163</v>
      </c>
      <c r="O261" s="55">
        <f t="shared" ref="O261:O324" si="86">-N$2*COS($A261*PI()/180)</f>
        <v>10.601017465177442</v>
      </c>
      <c r="P261" s="55">
        <f t="shared" ref="P261:P324" si="87">84.4/2+P$2*SIN($A261*PI()/180)-84.4*ROUNDDOWN($A261/181,0)</f>
        <v>-85.902119511470886</v>
      </c>
      <c r="Q261" s="55">
        <f t="shared" ref="Q261:Q324" si="88">-P$2*COS($A261*PI()/180)</f>
        <v>10.896162177809037</v>
      </c>
      <c r="R261" s="55">
        <f t="shared" ref="R261:R324" si="89">84.4/2+R$2*SIN($A261*PI()/180)-84.4*ROUNDDOWN($A261/181,0)</f>
        <v>-87.085880297527595</v>
      </c>
      <c r="S261" s="55">
        <f t="shared" ref="S261:S324" si="90">-R$2*COS($A261*PI()/180)</f>
        <v>11.191306890440631</v>
      </c>
      <c r="V261" s="48"/>
    </row>
    <row r="262" spans="1:22" x14ac:dyDescent="0.15">
      <c r="A262" s="56">
        <v>257</v>
      </c>
      <c r="B262" s="55">
        <f t="shared" si="73"/>
        <v>-77.764507364661085</v>
      </c>
      <c r="C262" s="55">
        <f t="shared" si="74"/>
        <v>8.210713483551082</v>
      </c>
      <c r="D262" s="55">
        <f t="shared" si="75"/>
        <v>-78.953238843699069</v>
      </c>
      <c r="E262" s="55">
        <f t="shared" si="76"/>
        <v>8.4851537698505979</v>
      </c>
      <c r="F262" s="55">
        <f t="shared" si="77"/>
        <v>-80.141970322737052</v>
      </c>
      <c r="G262" s="55">
        <f t="shared" si="78"/>
        <v>8.759594056150112</v>
      </c>
      <c r="H262" s="55">
        <f t="shared" si="79"/>
        <v>-81.330701801775035</v>
      </c>
      <c r="I262" s="55">
        <f t="shared" si="80"/>
        <v>9.0340343424496279</v>
      </c>
      <c r="J262" s="55">
        <f t="shared" si="81"/>
        <v>-82.519433280813033</v>
      </c>
      <c r="K262" s="55">
        <f t="shared" si="82"/>
        <v>9.3084746287491456</v>
      </c>
      <c r="L262" s="55">
        <f t="shared" si="83"/>
        <v>-83.70816475985103</v>
      </c>
      <c r="M262" s="55">
        <f t="shared" si="84"/>
        <v>9.5829149150486597</v>
      </c>
      <c r="N262" s="55">
        <f t="shared" si="85"/>
        <v>-84.896896238889013</v>
      </c>
      <c r="O262" s="55">
        <f t="shared" si="86"/>
        <v>9.8573552013481756</v>
      </c>
      <c r="P262" s="55">
        <f t="shared" si="87"/>
        <v>-86.085627717926997</v>
      </c>
      <c r="Q262" s="55">
        <f t="shared" si="88"/>
        <v>10.131795487647691</v>
      </c>
      <c r="R262" s="55">
        <f t="shared" si="89"/>
        <v>-87.27435919696498</v>
      </c>
      <c r="S262" s="55">
        <f t="shared" si="90"/>
        <v>10.406235773947206</v>
      </c>
      <c r="V262" s="48"/>
    </row>
    <row r="263" spans="1:22" x14ac:dyDescent="0.15">
      <c r="A263" s="56">
        <v>258</v>
      </c>
      <c r="B263" s="55">
        <f t="shared" si="73"/>
        <v>-77.902387426783903</v>
      </c>
      <c r="C263" s="55">
        <f t="shared" si="74"/>
        <v>7.5887767148482324</v>
      </c>
      <c r="D263" s="55">
        <f t="shared" si="75"/>
        <v>-79.095727499679157</v>
      </c>
      <c r="E263" s="55">
        <f t="shared" si="76"/>
        <v>7.8424289776458993</v>
      </c>
      <c r="F263" s="55">
        <f t="shared" si="77"/>
        <v>-80.289067572574396</v>
      </c>
      <c r="G263" s="55">
        <f t="shared" si="78"/>
        <v>8.0960812404435654</v>
      </c>
      <c r="H263" s="55">
        <f t="shared" si="79"/>
        <v>-81.482407645469635</v>
      </c>
      <c r="I263" s="55">
        <f t="shared" si="80"/>
        <v>8.3497335032412323</v>
      </c>
      <c r="J263" s="55">
        <f t="shared" si="81"/>
        <v>-82.675747718364875</v>
      </c>
      <c r="K263" s="55">
        <f t="shared" si="82"/>
        <v>8.603385766038901</v>
      </c>
      <c r="L263" s="55">
        <f t="shared" si="83"/>
        <v>-83.869087791260114</v>
      </c>
      <c r="M263" s="55">
        <f t="shared" si="84"/>
        <v>8.857038028836568</v>
      </c>
      <c r="N263" s="55">
        <f t="shared" si="85"/>
        <v>-85.062427864155353</v>
      </c>
      <c r="O263" s="55">
        <f t="shared" si="86"/>
        <v>9.1106902916342332</v>
      </c>
      <c r="P263" s="55">
        <f t="shared" si="87"/>
        <v>-86.255767937050607</v>
      </c>
      <c r="Q263" s="55">
        <f t="shared" si="88"/>
        <v>9.3643425544319001</v>
      </c>
      <c r="R263" s="55">
        <f t="shared" si="89"/>
        <v>-87.449108009945846</v>
      </c>
      <c r="S263" s="55">
        <f t="shared" si="90"/>
        <v>9.6179948172295671</v>
      </c>
      <c r="V263" s="48"/>
    </row>
    <row r="264" spans="1:22" x14ac:dyDescent="0.15">
      <c r="A264" s="56">
        <v>259</v>
      </c>
      <c r="B264" s="55">
        <f t="shared" si="73"/>
        <v>-78.029392195839733</v>
      </c>
      <c r="C264" s="55">
        <f t="shared" si="74"/>
        <v>6.9645283312439092</v>
      </c>
      <c r="D264" s="55">
        <f t="shared" si="75"/>
        <v>-79.226977359645886</v>
      </c>
      <c r="E264" s="55">
        <f t="shared" si="76"/>
        <v>7.1973153056032952</v>
      </c>
      <c r="F264" s="55">
        <f t="shared" si="77"/>
        <v>-80.424562523452039</v>
      </c>
      <c r="G264" s="55">
        <f t="shared" si="78"/>
        <v>7.4301022799626804</v>
      </c>
      <c r="H264" s="55">
        <f t="shared" si="79"/>
        <v>-81.622147687258177</v>
      </c>
      <c r="I264" s="55">
        <f t="shared" si="80"/>
        <v>7.6628892543220655</v>
      </c>
      <c r="J264" s="55">
        <f t="shared" si="81"/>
        <v>-82.819732851064344</v>
      </c>
      <c r="K264" s="55">
        <f t="shared" si="82"/>
        <v>7.8956762286814524</v>
      </c>
      <c r="L264" s="55">
        <f t="shared" si="83"/>
        <v>-84.017318014870483</v>
      </c>
      <c r="M264" s="55">
        <f t="shared" si="84"/>
        <v>8.1284632030408375</v>
      </c>
      <c r="N264" s="55">
        <f t="shared" si="85"/>
        <v>-85.214903178676636</v>
      </c>
      <c r="O264" s="55">
        <f t="shared" si="86"/>
        <v>8.3612501774002226</v>
      </c>
      <c r="P264" s="55">
        <f t="shared" si="87"/>
        <v>-86.412488342482789</v>
      </c>
      <c r="Q264" s="55">
        <f t="shared" si="88"/>
        <v>8.5940371517596077</v>
      </c>
      <c r="R264" s="55">
        <f t="shared" si="89"/>
        <v>-87.610073506288927</v>
      </c>
      <c r="S264" s="55">
        <f t="shared" si="90"/>
        <v>8.8268241261189928</v>
      </c>
      <c r="V264" s="48"/>
    </row>
    <row r="265" spans="1:22" x14ac:dyDescent="0.15">
      <c r="A265" s="56">
        <v>260</v>
      </c>
      <c r="B265" s="55">
        <f t="shared" si="73"/>
        <v>-78.145482984945602</v>
      </c>
      <c r="C265" s="55">
        <f t="shared" si="74"/>
        <v>6.3381584848429569</v>
      </c>
      <c r="D265" s="55">
        <f t="shared" si="75"/>
        <v>-79.346948443620491</v>
      </c>
      <c r="E265" s="55">
        <f t="shared" si="76"/>
        <v>6.5500092615966121</v>
      </c>
      <c r="F265" s="55">
        <f t="shared" si="77"/>
        <v>-80.54841390229538</v>
      </c>
      <c r="G265" s="55">
        <f t="shared" si="78"/>
        <v>6.7618600383502665</v>
      </c>
      <c r="H265" s="55">
        <f t="shared" si="79"/>
        <v>-81.749879360970283</v>
      </c>
      <c r="I265" s="55">
        <f t="shared" si="80"/>
        <v>6.9737108151039218</v>
      </c>
      <c r="J265" s="55">
        <f t="shared" si="81"/>
        <v>-82.951344819645172</v>
      </c>
      <c r="K265" s="55">
        <f t="shared" si="82"/>
        <v>7.1855615918575779</v>
      </c>
      <c r="L265" s="55">
        <f t="shared" si="83"/>
        <v>-84.152810278320061</v>
      </c>
      <c r="M265" s="55">
        <f t="shared" si="84"/>
        <v>7.3974123686112323</v>
      </c>
      <c r="N265" s="55">
        <f t="shared" si="85"/>
        <v>-85.354275736994964</v>
      </c>
      <c r="O265" s="55">
        <f t="shared" si="86"/>
        <v>7.6092631453648876</v>
      </c>
      <c r="P265" s="55">
        <f t="shared" si="87"/>
        <v>-86.555741195669853</v>
      </c>
      <c r="Q265" s="55">
        <f t="shared" si="88"/>
        <v>7.821113922118542</v>
      </c>
      <c r="R265" s="55">
        <f t="shared" si="89"/>
        <v>-87.757206654344742</v>
      </c>
      <c r="S265" s="55">
        <f t="shared" si="90"/>
        <v>8.0329646988721972</v>
      </c>
      <c r="V265" s="48"/>
    </row>
    <row r="266" spans="1:22" x14ac:dyDescent="0.15">
      <c r="A266" s="56">
        <v>261</v>
      </c>
      <c r="B266" s="55">
        <f t="shared" si="73"/>
        <v>-78.250624431722528</v>
      </c>
      <c r="C266" s="55">
        <f t="shared" si="74"/>
        <v>5.7098579739684325</v>
      </c>
      <c r="D266" s="55">
        <f t="shared" si="75"/>
        <v>-79.455604207248598</v>
      </c>
      <c r="E266" s="55">
        <f t="shared" si="76"/>
        <v>5.9007080213175147</v>
      </c>
      <c r="F266" s="55">
        <f t="shared" si="77"/>
        <v>-80.660583982774654</v>
      </c>
      <c r="G266" s="55">
        <f t="shared" si="78"/>
        <v>6.091558068666596</v>
      </c>
      <c r="H266" s="55">
        <f t="shared" si="79"/>
        <v>-81.865563758300738</v>
      </c>
      <c r="I266" s="55">
        <f t="shared" si="80"/>
        <v>6.2824081160156782</v>
      </c>
      <c r="J266" s="55">
        <f t="shared" si="81"/>
        <v>-83.070543533826793</v>
      </c>
      <c r="K266" s="55">
        <f t="shared" si="82"/>
        <v>6.4732581633647603</v>
      </c>
      <c r="L266" s="55">
        <f t="shared" si="83"/>
        <v>-84.275523309352877</v>
      </c>
      <c r="M266" s="55">
        <f t="shared" si="84"/>
        <v>6.6641082107138425</v>
      </c>
      <c r="N266" s="55">
        <f t="shared" si="85"/>
        <v>-85.480503084878933</v>
      </c>
      <c r="O266" s="55">
        <f t="shared" si="86"/>
        <v>6.8549582580629238</v>
      </c>
      <c r="P266" s="55">
        <f t="shared" si="87"/>
        <v>-86.685482860405003</v>
      </c>
      <c r="Q266" s="55">
        <f t="shared" si="88"/>
        <v>7.045808305412006</v>
      </c>
      <c r="R266" s="55">
        <f t="shared" si="89"/>
        <v>-87.890462635931073</v>
      </c>
      <c r="S266" s="55">
        <f t="shared" si="90"/>
        <v>7.2366583527610873</v>
      </c>
      <c r="V266" s="48"/>
    </row>
    <row r="267" spans="1:22" x14ac:dyDescent="0.15">
      <c r="A267" s="56">
        <v>262</v>
      </c>
      <c r="B267" s="55">
        <f t="shared" si="73"/>
        <v>-78.344784509067324</v>
      </c>
      <c r="C267" s="55">
        <f t="shared" si="74"/>
        <v>5.0798181850423703</v>
      </c>
      <c r="D267" s="55">
        <f t="shared" si="75"/>
        <v>-79.552911552932045</v>
      </c>
      <c r="E267" s="55">
        <f t="shared" si="76"/>
        <v>5.2496093682136493</v>
      </c>
      <c r="F267" s="55">
        <f t="shared" si="77"/>
        <v>-80.761038596796752</v>
      </c>
      <c r="G267" s="55">
        <f t="shared" si="78"/>
        <v>5.4194005513849284</v>
      </c>
      <c r="H267" s="55">
        <f t="shared" si="79"/>
        <v>-81.969165640661458</v>
      </c>
      <c r="I267" s="55">
        <f t="shared" si="80"/>
        <v>5.5891917345562074</v>
      </c>
      <c r="J267" s="55">
        <f t="shared" si="81"/>
        <v>-83.177292684526179</v>
      </c>
      <c r="K267" s="55">
        <f t="shared" si="82"/>
        <v>5.7589829177274874</v>
      </c>
      <c r="L267" s="55">
        <f t="shared" si="83"/>
        <v>-84.3854197283909</v>
      </c>
      <c r="M267" s="55">
        <f t="shared" si="84"/>
        <v>5.9287741008987664</v>
      </c>
      <c r="N267" s="55">
        <f t="shared" si="85"/>
        <v>-85.593546772255621</v>
      </c>
      <c r="O267" s="55">
        <f t="shared" si="86"/>
        <v>6.0985652840700455</v>
      </c>
      <c r="P267" s="55">
        <f t="shared" si="87"/>
        <v>-86.801673816120328</v>
      </c>
      <c r="Q267" s="55">
        <f t="shared" si="88"/>
        <v>6.2683564672413246</v>
      </c>
      <c r="R267" s="55">
        <f t="shared" si="89"/>
        <v>-88.009800859985049</v>
      </c>
      <c r="S267" s="55">
        <f t="shared" si="90"/>
        <v>6.4381476504126036</v>
      </c>
      <c r="V267" s="48"/>
    </row>
    <row r="268" spans="1:22" x14ac:dyDescent="0.15">
      <c r="A268" s="56">
        <v>263</v>
      </c>
      <c r="B268" s="55">
        <f t="shared" si="73"/>
        <v>-78.42793453490826</v>
      </c>
      <c r="C268" s="55">
        <f t="shared" si="74"/>
        <v>4.4482310342878719</v>
      </c>
      <c r="D268" s="55">
        <f t="shared" si="75"/>
        <v>-79.638840839910671</v>
      </c>
      <c r="E268" s="55">
        <f t="shared" si="76"/>
        <v>4.5969116332421516</v>
      </c>
      <c r="F268" s="55">
        <f t="shared" si="77"/>
        <v>-80.849747144913081</v>
      </c>
      <c r="G268" s="55">
        <f t="shared" si="78"/>
        <v>4.7455922321964303</v>
      </c>
      <c r="H268" s="55">
        <f t="shared" si="79"/>
        <v>-82.060653449915492</v>
      </c>
      <c r="I268" s="55">
        <f t="shared" si="80"/>
        <v>4.89427283115071</v>
      </c>
      <c r="J268" s="55">
        <f t="shared" si="81"/>
        <v>-83.271559754917917</v>
      </c>
      <c r="K268" s="55">
        <f t="shared" si="82"/>
        <v>5.0429534301049905</v>
      </c>
      <c r="L268" s="55">
        <f t="shared" si="83"/>
        <v>-84.482466059920327</v>
      </c>
      <c r="M268" s="55">
        <f t="shared" si="84"/>
        <v>5.1916340290592693</v>
      </c>
      <c r="N268" s="55">
        <f t="shared" si="85"/>
        <v>-85.693372364922737</v>
      </c>
      <c r="O268" s="55">
        <f t="shared" si="86"/>
        <v>5.3403146280135489</v>
      </c>
      <c r="P268" s="55">
        <f t="shared" si="87"/>
        <v>-86.904278669925148</v>
      </c>
      <c r="Q268" s="55">
        <f t="shared" si="88"/>
        <v>5.4889952269678286</v>
      </c>
      <c r="R268" s="55">
        <f t="shared" si="89"/>
        <v>-88.115184974927558</v>
      </c>
      <c r="S268" s="55">
        <f t="shared" si="90"/>
        <v>5.6376758259221083</v>
      </c>
      <c r="V268" s="48"/>
    </row>
    <row r="269" spans="1:22" x14ac:dyDescent="0.15">
      <c r="A269" s="56">
        <v>264</v>
      </c>
      <c r="B269" s="55">
        <f t="shared" si="73"/>
        <v>-78.500049180941971</v>
      </c>
      <c r="C269" s="55">
        <f t="shared" si="74"/>
        <v>3.8152889092693476</v>
      </c>
      <c r="D269" s="55">
        <f t="shared" si="75"/>
        <v>-79.713365893291268</v>
      </c>
      <c r="E269" s="55">
        <f t="shared" si="76"/>
        <v>3.9428136344558844</v>
      </c>
      <c r="F269" s="55">
        <f t="shared" si="77"/>
        <v>-80.926682605640565</v>
      </c>
      <c r="G269" s="55">
        <f t="shared" si="78"/>
        <v>4.0703383596424212</v>
      </c>
      <c r="H269" s="55">
        <f t="shared" si="79"/>
        <v>-82.139999317989862</v>
      </c>
      <c r="I269" s="55">
        <f t="shared" si="80"/>
        <v>4.1978630848289589</v>
      </c>
      <c r="J269" s="55">
        <f t="shared" si="81"/>
        <v>-83.353316030339158</v>
      </c>
      <c r="K269" s="55">
        <f t="shared" si="82"/>
        <v>4.3253878100154965</v>
      </c>
      <c r="L269" s="55">
        <f t="shared" si="83"/>
        <v>-84.566632742688455</v>
      </c>
      <c r="M269" s="55">
        <f t="shared" si="84"/>
        <v>4.4529125352020333</v>
      </c>
      <c r="N269" s="55">
        <f t="shared" si="85"/>
        <v>-85.779949455037752</v>
      </c>
      <c r="O269" s="55">
        <f t="shared" si="86"/>
        <v>4.5804372603885701</v>
      </c>
      <c r="P269" s="55">
        <f t="shared" si="87"/>
        <v>-86.993266167387034</v>
      </c>
      <c r="Q269" s="55">
        <f t="shared" si="88"/>
        <v>4.7079619855751069</v>
      </c>
      <c r="R269" s="55">
        <f t="shared" si="89"/>
        <v>-88.206582879736331</v>
      </c>
      <c r="S269" s="55">
        <f t="shared" si="90"/>
        <v>4.8354867107616446</v>
      </c>
      <c r="V269" s="48"/>
    </row>
    <row r="270" spans="1:22" x14ac:dyDescent="0.15">
      <c r="A270" s="56">
        <v>265</v>
      </c>
      <c r="B270" s="55">
        <f t="shared" si="73"/>
        <v>-78.561106480348712</v>
      </c>
      <c r="C270" s="55">
        <f t="shared" si="74"/>
        <v>3.181184610289526</v>
      </c>
      <c r="D270" s="55">
        <f t="shared" si="75"/>
        <v>-79.776464012020654</v>
      </c>
      <c r="E270" s="55">
        <f t="shared" si="76"/>
        <v>3.2875146164416691</v>
      </c>
      <c r="F270" s="55">
        <f t="shared" si="77"/>
        <v>-80.991821543692566</v>
      </c>
      <c r="G270" s="55">
        <f t="shared" si="78"/>
        <v>3.3938446225938121</v>
      </c>
      <c r="H270" s="55">
        <f t="shared" si="79"/>
        <v>-82.207179075364508</v>
      </c>
      <c r="I270" s="55">
        <f t="shared" si="80"/>
        <v>3.5001746287459552</v>
      </c>
      <c r="J270" s="55">
        <f t="shared" si="81"/>
        <v>-83.422536607036434</v>
      </c>
      <c r="K270" s="55">
        <f t="shared" si="82"/>
        <v>3.6065046348980987</v>
      </c>
      <c r="L270" s="55">
        <f t="shared" si="83"/>
        <v>-84.637894138708361</v>
      </c>
      <c r="M270" s="55">
        <f t="shared" si="84"/>
        <v>3.7128346410502417</v>
      </c>
      <c r="N270" s="55">
        <f t="shared" si="85"/>
        <v>-85.853251670380303</v>
      </c>
      <c r="O270" s="55">
        <f t="shared" si="86"/>
        <v>3.8191646472023844</v>
      </c>
      <c r="P270" s="55">
        <f t="shared" si="87"/>
        <v>-87.068609202052215</v>
      </c>
      <c r="Q270" s="55">
        <f t="shared" si="88"/>
        <v>3.9254946533545274</v>
      </c>
      <c r="R270" s="55">
        <f t="shared" si="89"/>
        <v>-88.283966733724156</v>
      </c>
      <c r="S270" s="55">
        <f t="shared" si="90"/>
        <v>4.03182465950667</v>
      </c>
      <c r="V270" s="48"/>
    </row>
    <row r="271" spans="1:22" x14ac:dyDescent="0.15">
      <c r="A271" s="56">
        <v>266</v>
      </c>
      <c r="B271" s="55">
        <f t="shared" si="73"/>
        <v>-78.611087834483584</v>
      </c>
      <c r="C271" s="55">
        <f t="shared" si="74"/>
        <v>2.5461112916605835</v>
      </c>
      <c r="D271" s="55">
        <f t="shared" si="75"/>
        <v>-79.828115975800571</v>
      </c>
      <c r="E271" s="55">
        <f t="shared" si="76"/>
        <v>2.6312141896284169</v>
      </c>
      <c r="F271" s="55">
        <f t="shared" si="77"/>
        <v>-81.045144117117559</v>
      </c>
      <c r="G271" s="55">
        <f t="shared" si="78"/>
        <v>2.7163170875962499</v>
      </c>
      <c r="H271" s="55">
        <f t="shared" si="79"/>
        <v>-82.262172258434532</v>
      </c>
      <c r="I271" s="55">
        <f t="shared" si="80"/>
        <v>2.8014199855640829</v>
      </c>
      <c r="J271" s="55">
        <f t="shared" si="81"/>
        <v>-83.479200399751534</v>
      </c>
      <c r="K271" s="55">
        <f t="shared" si="82"/>
        <v>2.8865228835319168</v>
      </c>
      <c r="L271" s="55">
        <f t="shared" si="83"/>
        <v>-84.696228541068507</v>
      </c>
      <c r="M271" s="55">
        <f t="shared" si="84"/>
        <v>2.9716257814997498</v>
      </c>
      <c r="N271" s="55">
        <f t="shared" si="85"/>
        <v>-85.913256682385509</v>
      </c>
      <c r="O271" s="55">
        <f t="shared" si="86"/>
        <v>3.0567286794675828</v>
      </c>
      <c r="P271" s="55">
        <f t="shared" si="87"/>
        <v>-87.130284823702482</v>
      </c>
      <c r="Q271" s="55">
        <f t="shared" si="88"/>
        <v>3.1418315774354162</v>
      </c>
      <c r="R271" s="55">
        <f t="shared" si="89"/>
        <v>-88.347312965019469</v>
      </c>
      <c r="S271" s="55">
        <f t="shared" si="90"/>
        <v>3.2269344754032492</v>
      </c>
      <c r="V271" s="48"/>
    </row>
    <row r="272" spans="1:22" x14ac:dyDescent="0.15">
      <c r="A272" s="56">
        <v>267</v>
      </c>
      <c r="B272" s="55">
        <f t="shared" si="73"/>
        <v>-78.649978018541958</v>
      </c>
      <c r="C272" s="55">
        <f t="shared" si="74"/>
        <v>1.9102624028674673</v>
      </c>
      <c r="D272" s="55">
        <f t="shared" si="75"/>
        <v>-79.868306050942522</v>
      </c>
      <c r="E272" s="55">
        <f t="shared" si="76"/>
        <v>1.9741122694838591</v>
      </c>
      <c r="F272" s="55">
        <f t="shared" si="77"/>
        <v>-81.086634083343114</v>
      </c>
      <c r="G272" s="55">
        <f t="shared" si="78"/>
        <v>2.0379621361002513</v>
      </c>
      <c r="H272" s="55">
        <f t="shared" si="79"/>
        <v>-82.304962115743677</v>
      </c>
      <c r="I272" s="55">
        <f t="shared" si="80"/>
        <v>2.1018120027166431</v>
      </c>
      <c r="J272" s="55">
        <f t="shared" si="81"/>
        <v>-83.52329014814427</v>
      </c>
      <c r="K272" s="55">
        <f t="shared" si="82"/>
        <v>2.1656618693330354</v>
      </c>
      <c r="L272" s="55">
        <f t="shared" si="83"/>
        <v>-84.741618180544847</v>
      </c>
      <c r="M272" s="55">
        <f t="shared" si="84"/>
        <v>2.2295117359494276</v>
      </c>
      <c r="N272" s="55">
        <f t="shared" si="85"/>
        <v>-85.959946212945425</v>
      </c>
      <c r="O272" s="55">
        <f t="shared" si="86"/>
        <v>2.2933616025658194</v>
      </c>
      <c r="P272" s="55">
        <f t="shared" si="87"/>
        <v>-87.178274245346017</v>
      </c>
      <c r="Q272" s="55">
        <f t="shared" si="88"/>
        <v>2.3572114691822117</v>
      </c>
      <c r="R272" s="55">
        <f t="shared" si="89"/>
        <v>-88.396602277746581</v>
      </c>
      <c r="S272" s="55">
        <f t="shared" si="90"/>
        <v>2.4210613357986035</v>
      </c>
      <c r="V272" s="48"/>
    </row>
    <row r="273" spans="1:22" x14ac:dyDescent="0.15">
      <c r="A273" s="56">
        <v>268</v>
      </c>
      <c r="B273" s="55">
        <f t="shared" si="73"/>
        <v>-78.677765186196993</v>
      </c>
      <c r="C273" s="55">
        <f t="shared" si="74"/>
        <v>1.2738316296413101</v>
      </c>
      <c r="D273" s="55">
        <f t="shared" si="75"/>
        <v>-79.897021995160287</v>
      </c>
      <c r="E273" s="55">
        <f t="shared" si="76"/>
        <v>1.3164090156183621</v>
      </c>
      <c r="F273" s="55">
        <f t="shared" si="77"/>
        <v>-81.116278804123596</v>
      </c>
      <c r="G273" s="55">
        <f t="shared" si="78"/>
        <v>1.3589864015954141</v>
      </c>
      <c r="H273" s="55">
        <f t="shared" si="79"/>
        <v>-82.335535613086876</v>
      </c>
      <c r="I273" s="55">
        <f t="shared" si="80"/>
        <v>1.401563787572466</v>
      </c>
      <c r="J273" s="55">
        <f t="shared" si="81"/>
        <v>-83.554792422050184</v>
      </c>
      <c r="K273" s="55">
        <f t="shared" si="82"/>
        <v>1.4441411735495184</v>
      </c>
      <c r="L273" s="55">
        <f t="shared" si="83"/>
        <v>-84.774049231013478</v>
      </c>
      <c r="M273" s="55">
        <f t="shared" si="84"/>
        <v>1.4867185595265704</v>
      </c>
      <c r="N273" s="55">
        <f t="shared" si="85"/>
        <v>-85.993306039976773</v>
      </c>
      <c r="O273" s="55">
        <f t="shared" si="86"/>
        <v>1.5292959455036224</v>
      </c>
      <c r="P273" s="55">
        <f t="shared" si="87"/>
        <v>-87.212562848940067</v>
      </c>
      <c r="Q273" s="55">
        <f t="shared" si="88"/>
        <v>1.5718733314806743</v>
      </c>
      <c r="R273" s="55">
        <f t="shared" si="89"/>
        <v>-88.431819657903361</v>
      </c>
      <c r="S273" s="55">
        <f t="shared" si="90"/>
        <v>1.6144507174577263</v>
      </c>
      <c r="V273" s="48"/>
    </row>
    <row r="274" spans="1:22" x14ac:dyDescent="0.15">
      <c r="A274" s="56">
        <v>269</v>
      </c>
      <c r="B274" s="55">
        <f t="shared" si="73"/>
        <v>-78.694440873208293</v>
      </c>
      <c r="C274" s="55">
        <f t="shared" si="74"/>
        <v>0.63701283496084771</v>
      </c>
      <c r="D274" s="55">
        <f t="shared" si="75"/>
        <v>-79.914255061299087</v>
      </c>
      <c r="E274" s="55">
        <f t="shared" si="76"/>
        <v>0.65830477081433347</v>
      </c>
      <c r="F274" s="55">
        <f t="shared" si="77"/>
        <v>-81.134069249389881</v>
      </c>
      <c r="G274" s="55">
        <f t="shared" si="78"/>
        <v>0.67959670666781935</v>
      </c>
      <c r="H274" s="55">
        <f t="shared" si="79"/>
        <v>-82.353883437480675</v>
      </c>
      <c r="I274" s="55">
        <f t="shared" si="80"/>
        <v>0.70088864252130523</v>
      </c>
      <c r="J274" s="55">
        <f t="shared" si="81"/>
        <v>-83.573697625571469</v>
      </c>
      <c r="K274" s="55">
        <f t="shared" si="82"/>
        <v>0.72218057837479122</v>
      </c>
      <c r="L274" s="55">
        <f t="shared" si="83"/>
        <v>-84.793511813662263</v>
      </c>
      <c r="M274" s="55">
        <f t="shared" si="84"/>
        <v>0.74347251422827698</v>
      </c>
      <c r="N274" s="55">
        <f t="shared" si="85"/>
        <v>-86.013326001753072</v>
      </c>
      <c r="O274" s="55">
        <f t="shared" si="86"/>
        <v>0.76476445008176286</v>
      </c>
      <c r="P274" s="55">
        <f t="shared" si="87"/>
        <v>-87.233140189843866</v>
      </c>
      <c r="Q274" s="55">
        <f t="shared" si="88"/>
        <v>0.78605638593524874</v>
      </c>
      <c r="R274" s="55">
        <f t="shared" si="89"/>
        <v>-88.45295437793466</v>
      </c>
      <c r="S274" s="55">
        <f t="shared" si="90"/>
        <v>0.80734832178873461</v>
      </c>
      <c r="V274" s="48"/>
    </row>
    <row r="275" spans="1:22" x14ac:dyDescent="0.15">
      <c r="A275" s="56">
        <v>270</v>
      </c>
      <c r="B275" s="55">
        <f t="shared" si="73"/>
        <v>-78.7</v>
      </c>
      <c r="C275" s="55">
        <f t="shared" si="74"/>
        <v>6.704941225331758E-15</v>
      </c>
      <c r="D275" s="55">
        <f t="shared" si="75"/>
        <v>-79.92</v>
      </c>
      <c r="E275" s="55">
        <f t="shared" si="76"/>
        <v>6.9290515895757235E-15</v>
      </c>
      <c r="F275" s="55">
        <f t="shared" si="77"/>
        <v>-81.14</v>
      </c>
      <c r="G275" s="55">
        <f t="shared" si="78"/>
        <v>7.1531619538196898E-15</v>
      </c>
      <c r="H275" s="55">
        <f t="shared" si="79"/>
        <v>-82.36</v>
      </c>
      <c r="I275" s="55">
        <f t="shared" si="80"/>
        <v>7.3772723180636554E-15</v>
      </c>
      <c r="J275" s="55">
        <f t="shared" si="81"/>
        <v>-83.580000000000013</v>
      </c>
      <c r="K275" s="55">
        <f t="shared" si="82"/>
        <v>7.6013826823076209E-15</v>
      </c>
      <c r="L275" s="55">
        <f t="shared" si="83"/>
        <v>-84.800000000000011</v>
      </c>
      <c r="M275" s="55">
        <f t="shared" si="84"/>
        <v>7.8254930465515864E-15</v>
      </c>
      <c r="N275" s="55">
        <f t="shared" si="85"/>
        <v>-86.02000000000001</v>
      </c>
      <c r="O275" s="55">
        <f t="shared" si="86"/>
        <v>8.0496034107955519E-15</v>
      </c>
      <c r="P275" s="55">
        <f t="shared" si="87"/>
        <v>-87.240000000000009</v>
      </c>
      <c r="Q275" s="55">
        <f t="shared" si="88"/>
        <v>8.2737137750395174E-15</v>
      </c>
      <c r="R275" s="55">
        <f t="shared" si="89"/>
        <v>-88.460000000000008</v>
      </c>
      <c r="S275" s="55">
        <f t="shared" si="90"/>
        <v>8.4978241392834829E-15</v>
      </c>
      <c r="V275" s="48"/>
    </row>
    <row r="276" spans="1:22" x14ac:dyDescent="0.15">
      <c r="A276" s="56">
        <v>271</v>
      </c>
      <c r="B276" s="55">
        <f t="shared" si="73"/>
        <v>-78.694440873208293</v>
      </c>
      <c r="C276" s="55">
        <f t="shared" si="74"/>
        <v>-0.63701283496083427</v>
      </c>
      <c r="D276" s="55">
        <f t="shared" si="75"/>
        <v>-79.914255061299087</v>
      </c>
      <c r="E276" s="55">
        <f t="shared" si="76"/>
        <v>-0.6583047708143196</v>
      </c>
      <c r="F276" s="55">
        <f t="shared" si="77"/>
        <v>-81.134069249389881</v>
      </c>
      <c r="G276" s="55">
        <f t="shared" si="78"/>
        <v>-0.67959670666780503</v>
      </c>
      <c r="H276" s="55">
        <f t="shared" si="79"/>
        <v>-82.353883437480675</v>
      </c>
      <c r="I276" s="55">
        <f t="shared" si="80"/>
        <v>-0.70088864252129046</v>
      </c>
      <c r="J276" s="55">
        <f t="shared" si="81"/>
        <v>-83.573697625571469</v>
      </c>
      <c r="K276" s="55">
        <f t="shared" si="82"/>
        <v>-0.72218057837477601</v>
      </c>
      <c r="L276" s="55">
        <f t="shared" si="83"/>
        <v>-84.793511813662263</v>
      </c>
      <c r="M276" s="55">
        <f t="shared" si="84"/>
        <v>-0.74347251422826133</v>
      </c>
      <c r="N276" s="55">
        <f t="shared" si="85"/>
        <v>-86.013326001753072</v>
      </c>
      <c r="O276" s="55">
        <f t="shared" si="86"/>
        <v>-0.76476445008174676</v>
      </c>
      <c r="P276" s="55">
        <f t="shared" si="87"/>
        <v>-87.233140189843866</v>
      </c>
      <c r="Q276" s="55">
        <f t="shared" si="88"/>
        <v>-0.78605638593523219</v>
      </c>
      <c r="R276" s="55">
        <f t="shared" si="89"/>
        <v>-88.45295437793466</v>
      </c>
      <c r="S276" s="55">
        <f t="shared" si="90"/>
        <v>-0.80734832178871752</v>
      </c>
      <c r="V276" s="48"/>
    </row>
    <row r="277" spans="1:22" x14ac:dyDescent="0.15">
      <c r="A277" s="56">
        <v>272</v>
      </c>
      <c r="B277" s="55">
        <f t="shared" si="73"/>
        <v>-78.677765186197007</v>
      </c>
      <c r="C277" s="55">
        <f t="shared" si="74"/>
        <v>-1.2738316296412968</v>
      </c>
      <c r="D277" s="55">
        <f t="shared" si="75"/>
        <v>-79.897021995160287</v>
      </c>
      <c r="E277" s="55">
        <f t="shared" si="76"/>
        <v>-1.3164090156183483</v>
      </c>
      <c r="F277" s="55">
        <f t="shared" si="77"/>
        <v>-81.116278804123596</v>
      </c>
      <c r="G277" s="55">
        <f t="shared" si="78"/>
        <v>-1.3589864015953999</v>
      </c>
      <c r="H277" s="55">
        <f t="shared" si="79"/>
        <v>-82.335535613086876</v>
      </c>
      <c r="I277" s="55">
        <f t="shared" si="80"/>
        <v>-1.4015637875724514</v>
      </c>
      <c r="J277" s="55">
        <f t="shared" si="81"/>
        <v>-83.554792422050184</v>
      </c>
      <c r="K277" s="55">
        <f t="shared" si="82"/>
        <v>-1.4441411735495031</v>
      </c>
      <c r="L277" s="55">
        <f t="shared" si="83"/>
        <v>-84.774049231013493</v>
      </c>
      <c r="M277" s="55">
        <f t="shared" si="84"/>
        <v>-1.4867185595265546</v>
      </c>
      <c r="N277" s="55">
        <f t="shared" si="85"/>
        <v>-85.993306039976773</v>
      </c>
      <c r="O277" s="55">
        <f t="shared" si="86"/>
        <v>-1.5292959455036061</v>
      </c>
      <c r="P277" s="55">
        <f t="shared" si="87"/>
        <v>-87.212562848940081</v>
      </c>
      <c r="Q277" s="55">
        <f t="shared" si="88"/>
        <v>-1.5718733314806577</v>
      </c>
      <c r="R277" s="55">
        <f t="shared" si="89"/>
        <v>-88.431819657903361</v>
      </c>
      <c r="S277" s="55">
        <f t="shared" si="90"/>
        <v>-1.6144507174577092</v>
      </c>
      <c r="V277" s="48"/>
    </row>
    <row r="278" spans="1:22" x14ac:dyDescent="0.15">
      <c r="A278" s="56">
        <v>273</v>
      </c>
      <c r="B278" s="55">
        <f t="shared" si="73"/>
        <v>-78.649978018541958</v>
      </c>
      <c r="C278" s="55">
        <f t="shared" si="74"/>
        <v>-1.910262402867454</v>
      </c>
      <c r="D278" s="55">
        <f t="shared" si="75"/>
        <v>-79.868306050942522</v>
      </c>
      <c r="E278" s="55">
        <f t="shared" si="76"/>
        <v>-1.9741122694838455</v>
      </c>
      <c r="F278" s="55">
        <f t="shared" si="77"/>
        <v>-81.086634083343114</v>
      </c>
      <c r="G278" s="55">
        <f t="shared" si="78"/>
        <v>-2.0379621361002371</v>
      </c>
      <c r="H278" s="55">
        <f t="shared" si="79"/>
        <v>-82.304962115743677</v>
      </c>
      <c r="I278" s="55">
        <f t="shared" si="80"/>
        <v>-2.1018120027166285</v>
      </c>
      <c r="J278" s="55">
        <f t="shared" si="81"/>
        <v>-83.52329014814427</v>
      </c>
      <c r="K278" s="55">
        <f t="shared" si="82"/>
        <v>-2.1656618693330207</v>
      </c>
      <c r="L278" s="55">
        <f t="shared" si="83"/>
        <v>-84.741618180544847</v>
      </c>
      <c r="M278" s="55">
        <f t="shared" si="84"/>
        <v>-2.2295117359494121</v>
      </c>
      <c r="N278" s="55">
        <f t="shared" si="85"/>
        <v>-85.959946212945425</v>
      </c>
      <c r="O278" s="55">
        <f t="shared" si="86"/>
        <v>-2.2933616025658039</v>
      </c>
      <c r="P278" s="55">
        <f t="shared" si="87"/>
        <v>-87.178274245346017</v>
      </c>
      <c r="Q278" s="55">
        <f t="shared" si="88"/>
        <v>-2.3572114691821953</v>
      </c>
      <c r="R278" s="55">
        <f t="shared" si="89"/>
        <v>-88.396602277746581</v>
      </c>
      <c r="S278" s="55">
        <f t="shared" si="90"/>
        <v>-2.4210613357985866</v>
      </c>
      <c r="V278" s="48"/>
    </row>
    <row r="279" spans="1:22" x14ac:dyDescent="0.15">
      <c r="A279" s="56">
        <v>274</v>
      </c>
      <c r="B279" s="55">
        <f t="shared" si="73"/>
        <v>-78.611087834483584</v>
      </c>
      <c r="C279" s="55">
        <f t="shared" si="74"/>
        <v>-2.5461112916605706</v>
      </c>
      <c r="D279" s="55">
        <f t="shared" si="75"/>
        <v>-79.828115975800571</v>
      </c>
      <c r="E279" s="55">
        <f t="shared" si="76"/>
        <v>-2.6312141896284031</v>
      </c>
      <c r="F279" s="55">
        <f t="shared" si="77"/>
        <v>-81.045144117117559</v>
      </c>
      <c r="G279" s="55">
        <f t="shared" si="78"/>
        <v>-2.7163170875962357</v>
      </c>
      <c r="H279" s="55">
        <f t="shared" si="79"/>
        <v>-82.262172258434546</v>
      </c>
      <c r="I279" s="55">
        <f t="shared" si="80"/>
        <v>-2.8014199855640687</v>
      </c>
      <c r="J279" s="55">
        <f t="shared" si="81"/>
        <v>-83.479200399751534</v>
      </c>
      <c r="K279" s="55">
        <f t="shared" si="82"/>
        <v>-2.8865228835319017</v>
      </c>
      <c r="L279" s="55">
        <f t="shared" si="83"/>
        <v>-84.696228541068521</v>
      </c>
      <c r="M279" s="55">
        <f t="shared" si="84"/>
        <v>-2.9716257814997342</v>
      </c>
      <c r="N279" s="55">
        <f t="shared" si="85"/>
        <v>-85.913256682385509</v>
      </c>
      <c r="O279" s="55">
        <f t="shared" si="86"/>
        <v>-3.0567286794675672</v>
      </c>
      <c r="P279" s="55">
        <f t="shared" si="87"/>
        <v>-87.130284823702482</v>
      </c>
      <c r="Q279" s="55">
        <f t="shared" si="88"/>
        <v>-3.1418315774353998</v>
      </c>
      <c r="R279" s="55">
        <f t="shared" si="89"/>
        <v>-88.347312965019483</v>
      </c>
      <c r="S279" s="55">
        <f t="shared" si="90"/>
        <v>-3.2269344754032323</v>
      </c>
      <c r="V279" s="48"/>
    </row>
    <row r="280" spans="1:22" x14ac:dyDescent="0.15">
      <c r="A280" s="56">
        <v>275</v>
      </c>
      <c r="B280" s="55">
        <f t="shared" si="73"/>
        <v>-78.561106480348712</v>
      </c>
      <c r="C280" s="55">
        <f t="shared" si="74"/>
        <v>-3.1811846102895127</v>
      </c>
      <c r="D280" s="55">
        <f t="shared" si="75"/>
        <v>-79.776464012020654</v>
      </c>
      <c r="E280" s="55">
        <f t="shared" si="76"/>
        <v>-3.2875146164416553</v>
      </c>
      <c r="F280" s="55">
        <f t="shared" si="77"/>
        <v>-80.991821543692566</v>
      </c>
      <c r="G280" s="55">
        <f t="shared" si="78"/>
        <v>-3.3938446225937979</v>
      </c>
      <c r="H280" s="55">
        <f t="shared" si="79"/>
        <v>-82.207179075364508</v>
      </c>
      <c r="I280" s="55">
        <f t="shared" si="80"/>
        <v>-3.5001746287459405</v>
      </c>
      <c r="J280" s="55">
        <f t="shared" si="81"/>
        <v>-83.422536607036434</v>
      </c>
      <c r="K280" s="55">
        <f t="shared" si="82"/>
        <v>-3.6065046348980836</v>
      </c>
      <c r="L280" s="55">
        <f t="shared" si="83"/>
        <v>-84.637894138708361</v>
      </c>
      <c r="M280" s="55">
        <f t="shared" si="84"/>
        <v>-3.7128346410502262</v>
      </c>
      <c r="N280" s="55">
        <f t="shared" si="85"/>
        <v>-85.853251670380303</v>
      </c>
      <c r="O280" s="55">
        <f t="shared" si="86"/>
        <v>-3.8191646472023688</v>
      </c>
      <c r="P280" s="55">
        <f t="shared" si="87"/>
        <v>-87.068609202052215</v>
      </c>
      <c r="Q280" s="55">
        <f t="shared" si="88"/>
        <v>-3.9254946533545114</v>
      </c>
      <c r="R280" s="55">
        <f t="shared" si="89"/>
        <v>-88.283966733724156</v>
      </c>
      <c r="S280" s="55">
        <f t="shared" si="90"/>
        <v>-4.031824659506654</v>
      </c>
      <c r="V280" s="48"/>
    </row>
    <row r="281" spans="1:22" x14ac:dyDescent="0.15">
      <c r="A281" s="56">
        <v>276</v>
      </c>
      <c r="B281" s="55">
        <f t="shared" si="73"/>
        <v>-78.500049180941971</v>
      </c>
      <c r="C281" s="55">
        <f t="shared" si="74"/>
        <v>-3.8152889092693338</v>
      </c>
      <c r="D281" s="55">
        <f t="shared" si="75"/>
        <v>-79.713365893291268</v>
      </c>
      <c r="E281" s="55">
        <f t="shared" si="76"/>
        <v>-3.9428136344558706</v>
      </c>
      <c r="F281" s="55">
        <f t="shared" si="77"/>
        <v>-80.926682605640565</v>
      </c>
      <c r="G281" s="55">
        <f t="shared" si="78"/>
        <v>-4.070338359642407</v>
      </c>
      <c r="H281" s="55">
        <f t="shared" si="79"/>
        <v>-82.139999317989862</v>
      </c>
      <c r="I281" s="55">
        <f t="shared" si="80"/>
        <v>-4.1978630848289438</v>
      </c>
      <c r="J281" s="55">
        <f t="shared" si="81"/>
        <v>-83.353316030339158</v>
      </c>
      <c r="K281" s="55">
        <f t="shared" si="82"/>
        <v>-4.3253878100154806</v>
      </c>
      <c r="L281" s="55">
        <f t="shared" si="83"/>
        <v>-84.566632742688455</v>
      </c>
      <c r="M281" s="55">
        <f t="shared" si="84"/>
        <v>-4.4529125352020174</v>
      </c>
      <c r="N281" s="55">
        <f t="shared" si="85"/>
        <v>-85.779949455037752</v>
      </c>
      <c r="O281" s="55">
        <f t="shared" si="86"/>
        <v>-4.5804372603885541</v>
      </c>
      <c r="P281" s="55">
        <f t="shared" si="87"/>
        <v>-86.993266167387034</v>
      </c>
      <c r="Q281" s="55">
        <f t="shared" si="88"/>
        <v>-4.70796198557509</v>
      </c>
      <c r="R281" s="55">
        <f t="shared" si="89"/>
        <v>-88.206582879736331</v>
      </c>
      <c r="S281" s="55">
        <f t="shared" si="90"/>
        <v>-4.8354867107616268</v>
      </c>
      <c r="V281" s="48"/>
    </row>
    <row r="282" spans="1:22" x14ac:dyDescent="0.15">
      <c r="A282" s="56">
        <v>277</v>
      </c>
      <c r="B282" s="55">
        <f t="shared" si="73"/>
        <v>-78.427934534908246</v>
      </c>
      <c r="C282" s="55">
        <f t="shared" si="74"/>
        <v>-4.4482310342878906</v>
      </c>
      <c r="D282" s="55">
        <f t="shared" si="75"/>
        <v>-79.638840839910671</v>
      </c>
      <c r="E282" s="55">
        <f t="shared" si="76"/>
        <v>-4.5969116332421702</v>
      </c>
      <c r="F282" s="55">
        <f t="shared" si="77"/>
        <v>-80.849747144913081</v>
      </c>
      <c r="G282" s="55">
        <f t="shared" si="78"/>
        <v>-4.7455922321964508</v>
      </c>
      <c r="H282" s="55">
        <f t="shared" si="79"/>
        <v>-82.060653449915492</v>
      </c>
      <c r="I282" s="55">
        <f t="shared" si="80"/>
        <v>-4.8942728311507304</v>
      </c>
      <c r="J282" s="55">
        <f t="shared" si="81"/>
        <v>-83.271559754917917</v>
      </c>
      <c r="K282" s="55">
        <f t="shared" si="82"/>
        <v>-5.0429534301050118</v>
      </c>
      <c r="L282" s="55">
        <f t="shared" si="83"/>
        <v>-84.482466059920313</v>
      </c>
      <c r="M282" s="55">
        <f t="shared" si="84"/>
        <v>-5.1916340290592915</v>
      </c>
      <c r="N282" s="55">
        <f t="shared" si="85"/>
        <v>-85.693372364922737</v>
      </c>
      <c r="O282" s="55">
        <f t="shared" si="86"/>
        <v>-5.3403146280135712</v>
      </c>
      <c r="P282" s="55">
        <f t="shared" si="87"/>
        <v>-86.904278669925134</v>
      </c>
      <c r="Q282" s="55">
        <f t="shared" si="88"/>
        <v>-5.4889952269678517</v>
      </c>
      <c r="R282" s="55">
        <f t="shared" si="89"/>
        <v>-88.115184974927558</v>
      </c>
      <c r="S282" s="55">
        <f t="shared" si="90"/>
        <v>-5.6376758259221313</v>
      </c>
      <c r="V282" s="48"/>
    </row>
    <row r="283" spans="1:22" x14ac:dyDescent="0.15">
      <c r="A283" s="56">
        <v>278</v>
      </c>
      <c r="B283" s="55">
        <f t="shared" si="73"/>
        <v>-78.344784509067324</v>
      </c>
      <c r="C283" s="55">
        <f t="shared" si="74"/>
        <v>-5.0798181850423898</v>
      </c>
      <c r="D283" s="55">
        <f t="shared" si="75"/>
        <v>-79.552911552932045</v>
      </c>
      <c r="E283" s="55">
        <f t="shared" si="76"/>
        <v>-5.2496093682136689</v>
      </c>
      <c r="F283" s="55">
        <f t="shared" si="77"/>
        <v>-80.761038596796752</v>
      </c>
      <c r="G283" s="55">
        <f t="shared" si="78"/>
        <v>-5.4194005513849488</v>
      </c>
      <c r="H283" s="55">
        <f t="shared" si="79"/>
        <v>-81.969165640661458</v>
      </c>
      <c r="I283" s="55">
        <f t="shared" si="80"/>
        <v>-5.5891917345562288</v>
      </c>
      <c r="J283" s="55">
        <f t="shared" si="81"/>
        <v>-83.177292684526179</v>
      </c>
      <c r="K283" s="55">
        <f t="shared" si="82"/>
        <v>-5.7589829177275096</v>
      </c>
      <c r="L283" s="55">
        <f t="shared" si="83"/>
        <v>-84.3854197283909</v>
      </c>
      <c r="M283" s="55">
        <f t="shared" si="84"/>
        <v>-5.9287741008987886</v>
      </c>
      <c r="N283" s="55">
        <f t="shared" si="85"/>
        <v>-85.593546772255621</v>
      </c>
      <c r="O283" s="55">
        <f t="shared" si="86"/>
        <v>-6.0985652840700686</v>
      </c>
      <c r="P283" s="55">
        <f t="shared" si="87"/>
        <v>-86.801673816120328</v>
      </c>
      <c r="Q283" s="55">
        <f t="shared" si="88"/>
        <v>-6.2683564672413485</v>
      </c>
      <c r="R283" s="55">
        <f t="shared" si="89"/>
        <v>-88.009800859985049</v>
      </c>
      <c r="S283" s="55">
        <f t="shared" si="90"/>
        <v>-6.4381476504126285</v>
      </c>
      <c r="V283" s="48"/>
    </row>
    <row r="284" spans="1:22" x14ac:dyDescent="0.15">
      <c r="A284" s="56">
        <v>279</v>
      </c>
      <c r="B284" s="55">
        <f t="shared" si="73"/>
        <v>-78.250624431722528</v>
      </c>
      <c r="C284" s="55">
        <f t="shared" si="74"/>
        <v>-5.7098579739684192</v>
      </c>
      <c r="D284" s="55">
        <f t="shared" si="75"/>
        <v>-79.455604207248598</v>
      </c>
      <c r="E284" s="55">
        <f t="shared" si="76"/>
        <v>-5.9007080213175005</v>
      </c>
      <c r="F284" s="55">
        <f t="shared" si="77"/>
        <v>-80.660583982774668</v>
      </c>
      <c r="G284" s="55">
        <f t="shared" si="78"/>
        <v>-6.0915580686665818</v>
      </c>
      <c r="H284" s="55">
        <f t="shared" si="79"/>
        <v>-81.865563758300738</v>
      </c>
      <c r="I284" s="55">
        <f t="shared" si="80"/>
        <v>-6.2824081160156631</v>
      </c>
      <c r="J284" s="55">
        <f t="shared" si="81"/>
        <v>-83.070543533826807</v>
      </c>
      <c r="K284" s="55">
        <f t="shared" si="82"/>
        <v>-6.4732581633647461</v>
      </c>
      <c r="L284" s="55">
        <f t="shared" si="83"/>
        <v>-84.275523309352877</v>
      </c>
      <c r="M284" s="55">
        <f t="shared" si="84"/>
        <v>-6.6641082107138265</v>
      </c>
      <c r="N284" s="55">
        <f t="shared" si="85"/>
        <v>-85.480503084878933</v>
      </c>
      <c r="O284" s="55">
        <f t="shared" si="86"/>
        <v>-6.8549582580629078</v>
      </c>
      <c r="P284" s="55">
        <f t="shared" si="87"/>
        <v>-86.685482860405017</v>
      </c>
      <c r="Q284" s="55">
        <f t="shared" si="88"/>
        <v>-7.0458083054119891</v>
      </c>
      <c r="R284" s="55">
        <f t="shared" si="89"/>
        <v>-87.890462635931073</v>
      </c>
      <c r="S284" s="55">
        <f t="shared" si="90"/>
        <v>-7.2366583527610704</v>
      </c>
      <c r="V284" s="48"/>
    </row>
    <row r="285" spans="1:22" x14ac:dyDescent="0.15">
      <c r="A285" s="56">
        <v>280</v>
      </c>
      <c r="B285" s="55">
        <f t="shared" si="73"/>
        <v>-78.145482984945602</v>
      </c>
      <c r="C285" s="55">
        <f t="shared" si="74"/>
        <v>-6.3381584848429435</v>
      </c>
      <c r="D285" s="55">
        <f t="shared" si="75"/>
        <v>-79.346948443620491</v>
      </c>
      <c r="E285" s="55">
        <f t="shared" si="76"/>
        <v>-6.5500092615965979</v>
      </c>
      <c r="F285" s="55">
        <f t="shared" si="77"/>
        <v>-80.54841390229538</v>
      </c>
      <c r="G285" s="55">
        <f t="shared" si="78"/>
        <v>-6.7618600383502523</v>
      </c>
      <c r="H285" s="55">
        <f t="shared" si="79"/>
        <v>-81.749879360970283</v>
      </c>
      <c r="I285" s="55">
        <f t="shared" si="80"/>
        <v>-6.9737108151039067</v>
      </c>
      <c r="J285" s="55">
        <f t="shared" si="81"/>
        <v>-82.951344819645186</v>
      </c>
      <c r="K285" s="55">
        <f t="shared" si="82"/>
        <v>-7.1855615918575628</v>
      </c>
      <c r="L285" s="55">
        <f t="shared" si="83"/>
        <v>-84.152810278320061</v>
      </c>
      <c r="M285" s="55">
        <f t="shared" si="84"/>
        <v>-7.3974123686112172</v>
      </c>
      <c r="N285" s="55">
        <f t="shared" si="85"/>
        <v>-85.354275736994964</v>
      </c>
      <c r="O285" s="55">
        <f t="shared" si="86"/>
        <v>-7.6092631453648716</v>
      </c>
      <c r="P285" s="55">
        <f t="shared" si="87"/>
        <v>-86.555741195669853</v>
      </c>
      <c r="Q285" s="55">
        <f t="shared" si="88"/>
        <v>-7.821113922118526</v>
      </c>
      <c r="R285" s="55">
        <f t="shared" si="89"/>
        <v>-87.757206654344742</v>
      </c>
      <c r="S285" s="55">
        <f t="shared" si="90"/>
        <v>-8.0329646988721795</v>
      </c>
      <c r="V285" s="48"/>
    </row>
    <row r="286" spans="1:22" x14ac:dyDescent="0.15">
      <c r="A286" s="56">
        <v>281</v>
      </c>
      <c r="B286" s="55">
        <f t="shared" si="73"/>
        <v>-78.029392195839733</v>
      </c>
      <c r="C286" s="55">
        <f t="shared" si="74"/>
        <v>-6.9645283312438648</v>
      </c>
      <c r="D286" s="55">
        <f t="shared" si="75"/>
        <v>-79.2269773596459</v>
      </c>
      <c r="E286" s="55">
        <f t="shared" si="76"/>
        <v>-7.1973153056032491</v>
      </c>
      <c r="F286" s="55">
        <f t="shared" si="77"/>
        <v>-80.424562523452039</v>
      </c>
      <c r="G286" s="55">
        <f t="shared" si="78"/>
        <v>-7.4301022799626324</v>
      </c>
      <c r="H286" s="55">
        <f t="shared" si="79"/>
        <v>-81.622147687258192</v>
      </c>
      <c r="I286" s="55">
        <f t="shared" si="80"/>
        <v>-7.6628892543220166</v>
      </c>
      <c r="J286" s="55">
        <f t="shared" si="81"/>
        <v>-82.819732851064344</v>
      </c>
      <c r="K286" s="55">
        <f t="shared" si="82"/>
        <v>-7.8956762286814017</v>
      </c>
      <c r="L286" s="55">
        <f t="shared" si="83"/>
        <v>-84.017318014870497</v>
      </c>
      <c r="M286" s="55">
        <f t="shared" si="84"/>
        <v>-8.128463203040786</v>
      </c>
      <c r="N286" s="55">
        <f t="shared" si="85"/>
        <v>-85.21490317867665</v>
      </c>
      <c r="O286" s="55">
        <f t="shared" si="86"/>
        <v>-8.3612501774001693</v>
      </c>
      <c r="P286" s="55">
        <f t="shared" si="87"/>
        <v>-86.412488342482789</v>
      </c>
      <c r="Q286" s="55">
        <f t="shared" si="88"/>
        <v>-8.5940371517595526</v>
      </c>
      <c r="R286" s="55">
        <f t="shared" si="89"/>
        <v>-87.610073506288941</v>
      </c>
      <c r="S286" s="55">
        <f t="shared" si="90"/>
        <v>-8.826824126118936</v>
      </c>
      <c r="V286" s="48"/>
    </row>
    <row r="287" spans="1:22" x14ac:dyDescent="0.15">
      <c r="A287" s="56">
        <v>282</v>
      </c>
      <c r="B287" s="55">
        <f t="shared" si="73"/>
        <v>-77.902387426783918</v>
      </c>
      <c r="C287" s="55">
        <f t="shared" si="74"/>
        <v>-7.5887767148481879</v>
      </c>
      <c r="D287" s="55">
        <f t="shared" si="75"/>
        <v>-79.095727499679157</v>
      </c>
      <c r="E287" s="55">
        <f t="shared" si="76"/>
        <v>-7.8424289776458531</v>
      </c>
      <c r="F287" s="55">
        <f t="shared" si="77"/>
        <v>-80.289067572574396</v>
      </c>
      <c r="G287" s="55">
        <f t="shared" si="78"/>
        <v>-8.0960812404435174</v>
      </c>
      <c r="H287" s="55">
        <f t="shared" si="79"/>
        <v>-81.482407645469635</v>
      </c>
      <c r="I287" s="55">
        <f t="shared" si="80"/>
        <v>-8.3497335032411826</v>
      </c>
      <c r="J287" s="55">
        <f t="shared" si="81"/>
        <v>-82.675747718364889</v>
      </c>
      <c r="K287" s="55">
        <f t="shared" si="82"/>
        <v>-8.6033857660388495</v>
      </c>
      <c r="L287" s="55">
        <f t="shared" si="83"/>
        <v>-83.869087791260128</v>
      </c>
      <c r="M287" s="55">
        <f t="shared" si="84"/>
        <v>-8.8570380288365147</v>
      </c>
      <c r="N287" s="55">
        <f t="shared" si="85"/>
        <v>-85.062427864155381</v>
      </c>
      <c r="O287" s="55">
        <f t="shared" si="86"/>
        <v>-9.1106902916341799</v>
      </c>
      <c r="P287" s="55">
        <f t="shared" si="87"/>
        <v>-86.255767937050621</v>
      </c>
      <c r="Q287" s="55">
        <f t="shared" si="88"/>
        <v>-9.364342554431845</v>
      </c>
      <c r="R287" s="55">
        <f t="shared" si="89"/>
        <v>-87.44910800994586</v>
      </c>
      <c r="S287" s="55">
        <f t="shared" si="90"/>
        <v>-9.6179948172295102</v>
      </c>
      <c r="V287" s="48"/>
    </row>
    <row r="288" spans="1:22" x14ac:dyDescent="0.15">
      <c r="A288" s="56">
        <v>283</v>
      </c>
      <c r="B288" s="55">
        <f t="shared" si="73"/>
        <v>-77.764507364661085</v>
      </c>
      <c r="C288" s="55">
        <f t="shared" si="74"/>
        <v>-8.2107134835510696</v>
      </c>
      <c r="D288" s="55">
        <f t="shared" si="75"/>
        <v>-78.953238843699069</v>
      </c>
      <c r="E288" s="55">
        <f t="shared" si="76"/>
        <v>-8.4851537698505837</v>
      </c>
      <c r="F288" s="55">
        <f t="shared" si="77"/>
        <v>-80.141970322737052</v>
      </c>
      <c r="G288" s="55">
        <f t="shared" si="78"/>
        <v>-8.7595940561500996</v>
      </c>
      <c r="H288" s="55">
        <f t="shared" si="79"/>
        <v>-81.330701801775049</v>
      </c>
      <c r="I288" s="55">
        <f t="shared" si="80"/>
        <v>-9.0340343424496137</v>
      </c>
      <c r="J288" s="55">
        <f t="shared" si="81"/>
        <v>-82.519433280813047</v>
      </c>
      <c r="K288" s="55">
        <f t="shared" si="82"/>
        <v>-9.3084746287491313</v>
      </c>
      <c r="L288" s="55">
        <f t="shared" si="83"/>
        <v>-83.70816475985103</v>
      </c>
      <c r="M288" s="55">
        <f t="shared" si="84"/>
        <v>-9.5829149150486455</v>
      </c>
      <c r="N288" s="55">
        <f t="shared" si="85"/>
        <v>-84.896896238889013</v>
      </c>
      <c r="O288" s="55">
        <f t="shared" si="86"/>
        <v>-9.8573552013481613</v>
      </c>
      <c r="P288" s="55">
        <f t="shared" si="87"/>
        <v>-86.085627717926997</v>
      </c>
      <c r="Q288" s="55">
        <f t="shared" si="88"/>
        <v>-10.131795487647675</v>
      </c>
      <c r="R288" s="55">
        <f t="shared" si="89"/>
        <v>-87.27435919696498</v>
      </c>
      <c r="S288" s="55">
        <f t="shared" si="90"/>
        <v>-10.406235773947191</v>
      </c>
      <c r="V288" s="48"/>
    </row>
    <row r="289" spans="1:22" x14ac:dyDescent="0.15">
      <c r="A289" s="56">
        <v>284</v>
      </c>
      <c r="B289" s="55">
        <f t="shared" si="73"/>
        <v>-77.61579400907388</v>
      </c>
      <c r="C289" s="55">
        <f t="shared" si="74"/>
        <v>-8.8301491893878623</v>
      </c>
      <c r="D289" s="55">
        <f t="shared" si="75"/>
        <v>-78.799554795130589</v>
      </c>
      <c r="E289" s="55">
        <f t="shared" si="76"/>
        <v>-9.1252939020194557</v>
      </c>
      <c r="F289" s="55">
        <f t="shared" si="77"/>
        <v>-79.983315581187298</v>
      </c>
      <c r="G289" s="55">
        <f t="shared" si="78"/>
        <v>-9.4204386146510508</v>
      </c>
      <c r="H289" s="55">
        <f t="shared" si="79"/>
        <v>-81.167076367244022</v>
      </c>
      <c r="I289" s="55">
        <f t="shared" si="80"/>
        <v>-9.7155833272826442</v>
      </c>
      <c r="J289" s="55">
        <f t="shared" si="81"/>
        <v>-82.350837153300745</v>
      </c>
      <c r="K289" s="55">
        <f t="shared" si="82"/>
        <v>-10.010728039914239</v>
      </c>
      <c r="L289" s="55">
        <f t="shared" si="83"/>
        <v>-83.534597939357468</v>
      </c>
      <c r="M289" s="55">
        <f t="shared" si="84"/>
        <v>-10.305872752545834</v>
      </c>
      <c r="N289" s="55">
        <f t="shared" si="85"/>
        <v>-84.718358725414163</v>
      </c>
      <c r="O289" s="55">
        <f t="shared" si="86"/>
        <v>-10.601017465177428</v>
      </c>
      <c r="P289" s="55">
        <f t="shared" si="87"/>
        <v>-85.902119511470886</v>
      </c>
      <c r="Q289" s="55">
        <f t="shared" si="88"/>
        <v>-10.896162177809021</v>
      </c>
      <c r="R289" s="55">
        <f t="shared" si="89"/>
        <v>-87.085880297527609</v>
      </c>
      <c r="S289" s="55">
        <f t="shared" si="90"/>
        <v>-11.191306890440616</v>
      </c>
      <c r="V289" s="48"/>
    </row>
    <row r="290" spans="1:22" x14ac:dyDescent="0.15">
      <c r="A290" s="56">
        <v>285</v>
      </c>
      <c r="B290" s="55">
        <f t="shared" si="73"/>
        <v>-77.456292659550996</v>
      </c>
      <c r="C290" s="55">
        <f t="shared" si="74"/>
        <v>-9.4468951462420208</v>
      </c>
      <c r="D290" s="55">
        <f t="shared" si="75"/>
        <v>-78.634722167623664</v>
      </c>
      <c r="E290" s="55">
        <f t="shared" si="76"/>
        <v>-9.7626543812670974</v>
      </c>
      <c r="F290" s="55">
        <f t="shared" si="77"/>
        <v>-79.813151675696318</v>
      </c>
      <c r="G290" s="55">
        <f t="shared" si="78"/>
        <v>-10.078413616292172</v>
      </c>
      <c r="H290" s="55">
        <f t="shared" si="79"/>
        <v>-80.991581183768972</v>
      </c>
      <c r="I290" s="55">
        <f t="shared" si="80"/>
        <v>-10.394172851317247</v>
      </c>
      <c r="J290" s="55">
        <f t="shared" si="81"/>
        <v>-82.17001069184164</v>
      </c>
      <c r="K290" s="55">
        <f t="shared" si="82"/>
        <v>-10.709932086342326</v>
      </c>
      <c r="L290" s="55">
        <f t="shared" si="83"/>
        <v>-83.348440199914307</v>
      </c>
      <c r="M290" s="55">
        <f t="shared" si="84"/>
        <v>-11.0256913213674</v>
      </c>
      <c r="N290" s="55">
        <f t="shared" si="85"/>
        <v>-84.526869707986975</v>
      </c>
      <c r="O290" s="55">
        <f t="shared" si="86"/>
        <v>-11.341450556392475</v>
      </c>
      <c r="P290" s="55">
        <f t="shared" si="87"/>
        <v>-85.705299216059643</v>
      </c>
      <c r="Q290" s="55">
        <f t="shared" si="88"/>
        <v>-11.657209791417552</v>
      </c>
      <c r="R290" s="55">
        <f t="shared" si="89"/>
        <v>-86.883728724132297</v>
      </c>
      <c r="S290" s="55">
        <f t="shared" si="90"/>
        <v>-11.972969026442627</v>
      </c>
      <c r="V290" s="48"/>
    </row>
    <row r="291" spans="1:22" x14ac:dyDescent="0.15">
      <c r="A291" s="56">
        <v>286</v>
      </c>
      <c r="B291" s="55">
        <f t="shared" si="73"/>
        <v>-77.286051901748635</v>
      </c>
      <c r="C291" s="55">
        <f t="shared" si="74"/>
        <v>-10.060763487320477</v>
      </c>
      <c r="D291" s="55">
        <f t="shared" si="75"/>
        <v>-78.458791170793376</v>
      </c>
      <c r="E291" s="55">
        <f t="shared" si="76"/>
        <v>-10.397041061417216</v>
      </c>
      <c r="F291" s="55">
        <f t="shared" si="77"/>
        <v>-79.631530439838144</v>
      </c>
      <c r="G291" s="55">
        <f t="shared" si="78"/>
        <v>-10.733318635513955</v>
      </c>
      <c r="H291" s="55">
        <f t="shared" si="79"/>
        <v>-80.804269708882885</v>
      </c>
      <c r="I291" s="55">
        <f t="shared" si="80"/>
        <v>-11.069596209610694</v>
      </c>
      <c r="J291" s="55">
        <f t="shared" si="81"/>
        <v>-81.977008977927639</v>
      </c>
      <c r="K291" s="55">
        <f t="shared" si="82"/>
        <v>-11.405873783707435</v>
      </c>
      <c r="L291" s="55">
        <f t="shared" si="83"/>
        <v>-83.149748246972393</v>
      </c>
      <c r="M291" s="55">
        <f t="shared" si="84"/>
        <v>-11.742151357804174</v>
      </c>
      <c r="N291" s="55">
        <f t="shared" si="85"/>
        <v>-84.322487516017134</v>
      </c>
      <c r="O291" s="55">
        <f t="shared" si="86"/>
        <v>-12.078428931900913</v>
      </c>
      <c r="P291" s="55">
        <f t="shared" si="87"/>
        <v>-85.495226785061874</v>
      </c>
      <c r="Q291" s="55">
        <f t="shared" si="88"/>
        <v>-12.414706505997652</v>
      </c>
      <c r="R291" s="55">
        <f t="shared" si="89"/>
        <v>-86.667966054106628</v>
      </c>
      <c r="S291" s="55">
        <f t="shared" si="90"/>
        <v>-12.750984080094391</v>
      </c>
      <c r="V291" s="48"/>
    </row>
    <row r="292" spans="1:22" x14ac:dyDescent="0.15">
      <c r="A292" s="56">
        <v>287</v>
      </c>
      <c r="B292" s="55">
        <f t="shared" si="73"/>
        <v>-77.105123592650799</v>
      </c>
      <c r="C292" s="55">
        <f t="shared" si="74"/>
        <v>-10.67156722237989</v>
      </c>
      <c r="D292" s="55">
        <f t="shared" si="75"/>
        <v>-78.271815394925696</v>
      </c>
      <c r="E292" s="55">
        <f t="shared" si="76"/>
        <v>-11.028260702141628</v>
      </c>
      <c r="F292" s="55">
        <f t="shared" si="77"/>
        <v>-79.438507197200607</v>
      </c>
      <c r="G292" s="55">
        <f t="shared" si="78"/>
        <v>-11.384954181903367</v>
      </c>
      <c r="H292" s="55">
        <f t="shared" si="79"/>
        <v>-80.605198999475505</v>
      </c>
      <c r="I292" s="55">
        <f t="shared" si="80"/>
        <v>-11.741647661665105</v>
      </c>
      <c r="J292" s="55">
        <f t="shared" si="81"/>
        <v>-81.771890801750402</v>
      </c>
      <c r="K292" s="55">
        <f t="shared" si="82"/>
        <v>-12.098341141426847</v>
      </c>
      <c r="L292" s="55">
        <f t="shared" si="83"/>
        <v>-82.938582604025314</v>
      </c>
      <c r="M292" s="55">
        <f t="shared" si="84"/>
        <v>-12.455034621188585</v>
      </c>
      <c r="N292" s="55">
        <f t="shared" si="85"/>
        <v>-84.105274406300225</v>
      </c>
      <c r="O292" s="55">
        <f t="shared" si="86"/>
        <v>-12.811728100950322</v>
      </c>
      <c r="P292" s="55">
        <f t="shared" si="87"/>
        <v>-85.271966208575122</v>
      </c>
      <c r="Q292" s="55">
        <f t="shared" si="88"/>
        <v>-13.168421580712062</v>
      </c>
      <c r="R292" s="55">
        <f t="shared" si="89"/>
        <v>-86.43865801085002</v>
      </c>
      <c r="S292" s="55">
        <f t="shared" si="90"/>
        <v>-13.5251150604738</v>
      </c>
      <c r="V292" s="48"/>
    </row>
    <row r="293" spans="1:22" x14ac:dyDescent="0.15">
      <c r="A293" s="56">
        <v>288</v>
      </c>
      <c r="B293" s="55">
        <f t="shared" si="73"/>
        <v>-76.913562844773111</v>
      </c>
      <c r="C293" s="55">
        <f t="shared" si="74"/>
        <v>-11.279120294685574</v>
      </c>
      <c r="D293" s="55">
        <f t="shared" si="75"/>
        <v>-78.073851794653194</v>
      </c>
      <c r="E293" s="55">
        <f t="shared" si="76"/>
        <v>-11.656121027823009</v>
      </c>
      <c r="F293" s="55">
        <f t="shared" si="77"/>
        <v>-79.234140744533278</v>
      </c>
      <c r="G293" s="55">
        <f t="shared" si="78"/>
        <v>-12.033121760960444</v>
      </c>
      <c r="H293" s="55">
        <f t="shared" si="79"/>
        <v>-80.394429694413361</v>
      </c>
      <c r="I293" s="55">
        <f t="shared" si="80"/>
        <v>-12.41012249409788</v>
      </c>
      <c r="J293" s="55">
        <f t="shared" si="81"/>
        <v>-81.554718644293473</v>
      </c>
      <c r="K293" s="55">
        <f t="shared" si="82"/>
        <v>-12.787123227235318</v>
      </c>
      <c r="L293" s="55">
        <f t="shared" si="83"/>
        <v>-82.715007594173557</v>
      </c>
      <c r="M293" s="55">
        <f t="shared" si="84"/>
        <v>-13.164123960372752</v>
      </c>
      <c r="N293" s="55">
        <f t="shared" si="85"/>
        <v>-83.87529654405364</v>
      </c>
      <c r="O293" s="55">
        <f t="shared" si="86"/>
        <v>-13.541124693510188</v>
      </c>
      <c r="P293" s="55">
        <f t="shared" si="87"/>
        <v>-85.035585493933723</v>
      </c>
      <c r="Q293" s="55">
        <f t="shared" si="88"/>
        <v>-13.918125426647624</v>
      </c>
      <c r="R293" s="55">
        <f t="shared" si="89"/>
        <v>-86.195874443813807</v>
      </c>
      <c r="S293" s="55">
        <f t="shared" si="90"/>
        <v>-14.295126159785058</v>
      </c>
      <c r="V293" s="48"/>
    </row>
    <row r="294" spans="1:22" x14ac:dyDescent="0.15">
      <c r="A294" s="56">
        <v>289</v>
      </c>
      <c r="B294" s="55">
        <f t="shared" si="73"/>
        <v>-76.711428009375069</v>
      </c>
      <c r="C294" s="55">
        <f t="shared" si="74"/>
        <v>-11.883237637686205</v>
      </c>
      <c r="D294" s="55">
        <f t="shared" si="75"/>
        <v>-77.864960671606241</v>
      </c>
      <c r="E294" s="55">
        <f t="shared" si="76"/>
        <v>-12.280430786123937</v>
      </c>
      <c r="F294" s="55">
        <f t="shared" si="77"/>
        <v>-79.018493333837398</v>
      </c>
      <c r="G294" s="55">
        <f t="shared" si="78"/>
        <v>-12.677623934561666</v>
      </c>
      <c r="H294" s="55">
        <f t="shared" si="79"/>
        <v>-80.172025996068569</v>
      </c>
      <c r="I294" s="55">
        <f t="shared" si="80"/>
        <v>-13.074817082999397</v>
      </c>
      <c r="J294" s="55">
        <f t="shared" si="81"/>
        <v>-81.325558658299741</v>
      </c>
      <c r="K294" s="55">
        <f t="shared" si="82"/>
        <v>-13.472010231437128</v>
      </c>
      <c r="L294" s="55">
        <f t="shared" si="83"/>
        <v>-82.479091320530898</v>
      </c>
      <c r="M294" s="55">
        <f t="shared" si="84"/>
        <v>-13.869203379874859</v>
      </c>
      <c r="N294" s="55">
        <f t="shared" si="85"/>
        <v>-83.63262398276207</v>
      </c>
      <c r="O294" s="55">
        <f t="shared" si="86"/>
        <v>-14.26639652831259</v>
      </c>
      <c r="P294" s="55">
        <f t="shared" si="87"/>
        <v>-84.786156644993241</v>
      </c>
      <c r="Q294" s="55">
        <f t="shared" si="88"/>
        <v>-14.66358967675032</v>
      </c>
      <c r="R294" s="55">
        <f t="shared" si="89"/>
        <v>-85.939689307224398</v>
      </c>
      <c r="S294" s="55">
        <f t="shared" si="90"/>
        <v>-15.060782825188051</v>
      </c>
      <c r="V294" s="48"/>
    </row>
    <row r="295" spans="1:22" x14ac:dyDescent="0.15">
      <c r="A295" s="56">
        <v>290</v>
      </c>
      <c r="B295" s="55">
        <f t="shared" si="73"/>
        <v>-76.498780658685661</v>
      </c>
      <c r="C295" s="55">
        <f t="shared" si="74"/>
        <v>-12.483735231386888</v>
      </c>
      <c r="D295" s="55">
        <f t="shared" si="75"/>
        <v>-77.645205656044482</v>
      </c>
      <c r="E295" s="55">
        <f t="shared" si="76"/>
        <v>-12.900999806244203</v>
      </c>
      <c r="F295" s="55">
        <f t="shared" si="77"/>
        <v>-78.791630653403274</v>
      </c>
      <c r="G295" s="55">
        <f t="shared" si="78"/>
        <v>-13.318264381101518</v>
      </c>
      <c r="H295" s="55">
        <f t="shared" si="79"/>
        <v>-79.938055650762095</v>
      </c>
      <c r="I295" s="55">
        <f t="shared" si="80"/>
        <v>-13.735528955958832</v>
      </c>
      <c r="J295" s="55">
        <f t="shared" si="81"/>
        <v>-81.084480648120902</v>
      </c>
      <c r="K295" s="55">
        <f t="shared" si="82"/>
        <v>-14.152793530816149</v>
      </c>
      <c r="L295" s="55">
        <f t="shared" si="83"/>
        <v>-82.230905645479709</v>
      </c>
      <c r="M295" s="55">
        <f t="shared" si="84"/>
        <v>-14.570058105673464</v>
      </c>
      <c r="N295" s="55">
        <f t="shared" si="85"/>
        <v>-83.377330642838515</v>
      </c>
      <c r="O295" s="55">
        <f t="shared" si="86"/>
        <v>-14.987322680530779</v>
      </c>
      <c r="P295" s="55">
        <f t="shared" si="87"/>
        <v>-84.523755640197322</v>
      </c>
      <c r="Q295" s="55">
        <f t="shared" si="88"/>
        <v>-15.404587255388094</v>
      </c>
      <c r="R295" s="55">
        <f t="shared" si="89"/>
        <v>-85.670180637556129</v>
      </c>
      <c r="S295" s="55">
        <f t="shared" si="90"/>
        <v>-15.821851830245409</v>
      </c>
      <c r="V295" s="48"/>
    </row>
    <row r="296" spans="1:22" x14ac:dyDescent="0.15">
      <c r="A296" s="56">
        <v>291</v>
      </c>
      <c r="B296" s="55">
        <f t="shared" si="73"/>
        <v>-76.275685567147889</v>
      </c>
      <c r="C296" s="55">
        <f t="shared" si="74"/>
        <v>-13.080430158403434</v>
      </c>
      <c r="D296" s="55">
        <f t="shared" si="75"/>
        <v>-77.41465368747447</v>
      </c>
      <c r="E296" s="55">
        <f t="shared" si="76"/>
        <v>-13.517639056848699</v>
      </c>
      <c r="F296" s="55">
        <f t="shared" si="77"/>
        <v>-78.553621807801051</v>
      </c>
      <c r="G296" s="55">
        <f t="shared" si="78"/>
        <v>-13.954847955293964</v>
      </c>
      <c r="H296" s="55">
        <f t="shared" si="79"/>
        <v>-79.692589928127632</v>
      </c>
      <c r="I296" s="55">
        <f t="shared" si="80"/>
        <v>-14.392056853739229</v>
      </c>
      <c r="J296" s="55">
        <f t="shared" si="81"/>
        <v>-80.831558048454227</v>
      </c>
      <c r="K296" s="55">
        <f t="shared" si="82"/>
        <v>-14.829265752184495</v>
      </c>
      <c r="L296" s="55">
        <f t="shared" si="83"/>
        <v>-81.970526168780822</v>
      </c>
      <c r="M296" s="55">
        <f t="shared" si="84"/>
        <v>-15.26647465062976</v>
      </c>
      <c r="N296" s="55">
        <f t="shared" si="85"/>
        <v>-83.109494289107403</v>
      </c>
      <c r="O296" s="55">
        <f t="shared" si="86"/>
        <v>-15.703683549075027</v>
      </c>
      <c r="P296" s="55">
        <f t="shared" si="87"/>
        <v>-84.248462409433984</v>
      </c>
      <c r="Q296" s="55">
        <f t="shared" si="88"/>
        <v>-16.14089244752029</v>
      </c>
      <c r="R296" s="55">
        <f t="shared" si="89"/>
        <v>-85.387430529760564</v>
      </c>
      <c r="S296" s="55">
        <f t="shared" si="90"/>
        <v>-16.578101345965557</v>
      </c>
      <c r="V296" s="48"/>
    </row>
    <row r="297" spans="1:22" x14ac:dyDescent="0.15">
      <c r="A297" s="56">
        <v>292</v>
      </c>
      <c r="B297" s="55">
        <f t="shared" si="73"/>
        <v>-76.042210691687742</v>
      </c>
      <c r="C297" s="55">
        <f t="shared" si="74"/>
        <v>-13.673140659680787</v>
      </c>
      <c r="D297" s="55">
        <f t="shared" si="75"/>
        <v>-77.173374994259234</v>
      </c>
      <c r="E297" s="55">
        <f t="shared" si="76"/>
        <v>-14.130160703648199</v>
      </c>
      <c r="F297" s="55">
        <f t="shared" si="77"/>
        <v>-78.304539296830711</v>
      </c>
      <c r="G297" s="55">
        <f t="shared" si="78"/>
        <v>-14.58718074761561</v>
      </c>
      <c r="H297" s="55">
        <f t="shared" si="79"/>
        <v>-79.435703599402189</v>
      </c>
      <c r="I297" s="55">
        <f t="shared" si="80"/>
        <v>-15.044200791583023</v>
      </c>
      <c r="J297" s="55">
        <f t="shared" si="81"/>
        <v>-80.566867901973666</v>
      </c>
      <c r="K297" s="55">
        <f t="shared" si="82"/>
        <v>-15.501220835550438</v>
      </c>
      <c r="L297" s="55">
        <f t="shared" si="83"/>
        <v>-81.698032204545143</v>
      </c>
      <c r="M297" s="55">
        <f t="shared" si="84"/>
        <v>-15.958240879517851</v>
      </c>
      <c r="N297" s="55">
        <f t="shared" si="85"/>
        <v>-82.82919650711662</v>
      </c>
      <c r="O297" s="55">
        <f t="shared" si="86"/>
        <v>-16.415260923485263</v>
      </c>
      <c r="P297" s="55">
        <f t="shared" si="87"/>
        <v>-83.960360809688098</v>
      </c>
      <c r="Q297" s="55">
        <f t="shared" si="88"/>
        <v>-16.872280967452674</v>
      </c>
      <c r="R297" s="55">
        <f t="shared" si="89"/>
        <v>-85.091525112259589</v>
      </c>
      <c r="S297" s="55">
        <f t="shared" si="90"/>
        <v>-17.329301011420085</v>
      </c>
      <c r="V297" s="48"/>
    </row>
    <row r="298" spans="1:22" x14ac:dyDescent="0.15">
      <c r="A298" s="56">
        <v>293</v>
      </c>
      <c r="B298" s="55">
        <f t="shared" si="73"/>
        <v>-75.798427151014081</v>
      </c>
      <c r="C298" s="55">
        <f t="shared" si="74"/>
        <v>-14.261686189858482</v>
      </c>
      <c r="D298" s="55">
        <f t="shared" si="75"/>
        <v>-76.921443072226054</v>
      </c>
      <c r="E298" s="55">
        <f t="shared" si="76"/>
        <v>-14.738378166615396</v>
      </c>
      <c r="F298" s="55">
        <f t="shared" si="77"/>
        <v>-78.044458993438042</v>
      </c>
      <c r="G298" s="55">
        <f t="shared" si="78"/>
        <v>-15.215070143372309</v>
      </c>
      <c r="H298" s="55">
        <f t="shared" si="79"/>
        <v>-79.167474914650001</v>
      </c>
      <c r="I298" s="55">
        <f t="shared" si="80"/>
        <v>-15.691762120129223</v>
      </c>
      <c r="J298" s="55">
        <f t="shared" si="81"/>
        <v>-80.290490835861988</v>
      </c>
      <c r="K298" s="55">
        <f t="shared" si="82"/>
        <v>-16.168454096886137</v>
      </c>
      <c r="L298" s="55">
        <f t="shared" si="83"/>
        <v>-81.413506757073975</v>
      </c>
      <c r="M298" s="55">
        <f t="shared" si="84"/>
        <v>-16.645146073643051</v>
      </c>
      <c r="N298" s="55">
        <f t="shared" si="85"/>
        <v>-82.536522678285948</v>
      </c>
      <c r="O298" s="55">
        <f t="shared" si="86"/>
        <v>-17.121838050399965</v>
      </c>
      <c r="P298" s="55">
        <f t="shared" si="87"/>
        <v>-83.659538599497921</v>
      </c>
      <c r="Q298" s="55">
        <f t="shared" si="88"/>
        <v>-17.598530027156876</v>
      </c>
      <c r="R298" s="55">
        <f t="shared" si="89"/>
        <v>-84.782554520709908</v>
      </c>
      <c r="S298" s="55">
        <f t="shared" si="90"/>
        <v>-18.07522200391379</v>
      </c>
      <c r="V298" s="48"/>
    </row>
    <row r="299" spans="1:22" x14ac:dyDescent="0.15">
      <c r="A299" s="56">
        <v>294</v>
      </c>
      <c r="B299" s="55">
        <f t="shared" si="73"/>
        <v>-75.544409203954928</v>
      </c>
      <c r="C299" s="55">
        <f t="shared" si="74"/>
        <v>-14.845887472266719</v>
      </c>
      <c r="D299" s="55">
        <f t="shared" si="75"/>
        <v>-76.658934662278909</v>
      </c>
      <c r="E299" s="55">
        <f t="shared" si="76"/>
        <v>-15.342106176819195</v>
      </c>
      <c r="F299" s="55">
        <f t="shared" si="77"/>
        <v>-77.773460120602877</v>
      </c>
      <c r="G299" s="55">
        <f t="shared" si="78"/>
        <v>-15.838324881371673</v>
      </c>
      <c r="H299" s="55">
        <f t="shared" si="79"/>
        <v>-78.887985578926845</v>
      </c>
      <c r="I299" s="55">
        <f t="shared" si="80"/>
        <v>-16.334543585924148</v>
      </c>
      <c r="J299" s="55">
        <f t="shared" si="81"/>
        <v>-80.002511037250827</v>
      </c>
      <c r="K299" s="55">
        <f t="shared" si="82"/>
        <v>-16.830762290476628</v>
      </c>
      <c r="L299" s="55">
        <f t="shared" si="83"/>
        <v>-81.117036495574794</v>
      </c>
      <c r="M299" s="55">
        <f t="shared" si="84"/>
        <v>-17.326980995029103</v>
      </c>
      <c r="N299" s="55">
        <f t="shared" si="85"/>
        <v>-82.231561953898762</v>
      </c>
      <c r="O299" s="55">
        <f t="shared" si="86"/>
        <v>-17.823199699581579</v>
      </c>
      <c r="P299" s="55">
        <f t="shared" si="87"/>
        <v>-83.346087412222744</v>
      </c>
      <c r="Q299" s="55">
        <f t="shared" si="88"/>
        <v>-18.319418404134055</v>
      </c>
      <c r="R299" s="55">
        <f t="shared" si="89"/>
        <v>-84.460612870546711</v>
      </c>
      <c r="S299" s="55">
        <f t="shared" si="90"/>
        <v>-18.815637108686531</v>
      </c>
      <c r="V299" s="48"/>
    </row>
    <row r="300" spans="1:22" x14ac:dyDescent="0.15">
      <c r="A300" s="56">
        <v>295</v>
      </c>
      <c r="B300" s="55">
        <f t="shared" si="73"/>
        <v>-75.28023422683772</v>
      </c>
      <c r="C300" s="55">
        <f t="shared" si="74"/>
        <v>-15.425566553535536</v>
      </c>
      <c r="D300" s="55">
        <f t="shared" si="75"/>
        <v>-76.385929727022443</v>
      </c>
      <c r="E300" s="55">
        <f t="shared" si="76"/>
        <v>-15.94116083285919</v>
      </c>
      <c r="F300" s="55">
        <f t="shared" si="77"/>
        <v>-77.491625227207152</v>
      </c>
      <c r="G300" s="55">
        <f t="shared" si="78"/>
        <v>-16.45675511218284</v>
      </c>
      <c r="H300" s="55">
        <f t="shared" si="79"/>
        <v>-78.59732072739186</v>
      </c>
      <c r="I300" s="55">
        <f t="shared" si="80"/>
        <v>-16.972349391506494</v>
      </c>
      <c r="J300" s="55">
        <f t="shared" si="81"/>
        <v>-79.703016227576569</v>
      </c>
      <c r="K300" s="55">
        <f t="shared" si="82"/>
        <v>-17.487943670830152</v>
      </c>
      <c r="L300" s="55">
        <f t="shared" si="83"/>
        <v>-80.808711727761278</v>
      </c>
      <c r="M300" s="55">
        <f t="shared" si="84"/>
        <v>-18.003537950153802</v>
      </c>
      <c r="N300" s="55">
        <f t="shared" si="85"/>
        <v>-81.914407227946</v>
      </c>
      <c r="O300" s="55">
        <f t="shared" si="86"/>
        <v>-18.519132229477457</v>
      </c>
      <c r="P300" s="55">
        <f t="shared" si="87"/>
        <v>-83.020102728130709</v>
      </c>
      <c r="Q300" s="55">
        <f t="shared" si="88"/>
        <v>-19.034726508801111</v>
      </c>
      <c r="R300" s="55">
        <f t="shared" si="89"/>
        <v>-84.125798228315432</v>
      </c>
      <c r="S300" s="55">
        <f t="shared" si="90"/>
        <v>-19.550320788124765</v>
      </c>
      <c r="V300" s="48"/>
    </row>
    <row r="301" spans="1:22" x14ac:dyDescent="0.15">
      <c r="A301" s="56">
        <v>296</v>
      </c>
      <c r="B301" s="55">
        <f t="shared" si="73"/>
        <v>-75.005982689919591</v>
      </c>
      <c r="C301" s="55">
        <f t="shared" si="74"/>
        <v>-16.000546857801325</v>
      </c>
      <c r="D301" s="55">
        <f t="shared" si="75"/>
        <v>-76.10251142640459</v>
      </c>
      <c r="E301" s="55">
        <f t="shared" si="76"/>
        <v>-16.535359656883998</v>
      </c>
      <c r="F301" s="55">
        <f t="shared" si="77"/>
        <v>-77.19904016288956</v>
      </c>
      <c r="G301" s="55">
        <f t="shared" si="78"/>
        <v>-17.070172455966674</v>
      </c>
      <c r="H301" s="55">
        <f t="shared" si="79"/>
        <v>-78.295568899374558</v>
      </c>
      <c r="I301" s="55">
        <f t="shared" si="80"/>
        <v>-17.604985255049346</v>
      </c>
      <c r="J301" s="55">
        <f t="shared" si="81"/>
        <v>-79.392097635859528</v>
      </c>
      <c r="K301" s="55">
        <f t="shared" si="82"/>
        <v>-18.139798054132026</v>
      </c>
      <c r="L301" s="55">
        <f t="shared" si="83"/>
        <v>-80.488626372344527</v>
      </c>
      <c r="M301" s="55">
        <f t="shared" si="84"/>
        <v>-18.674610853214698</v>
      </c>
      <c r="N301" s="55">
        <f t="shared" si="85"/>
        <v>-81.585155108829497</v>
      </c>
      <c r="O301" s="55">
        <f t="shared" si="86"/>
        <v>-19.209423652297371</v>
      </c>
      <c r="P301" s="55">
        <f t="shared" si="87"/>
        <v>-82.681683845314495</v>
      </c>
      <c r="Q301" s="55">
        <f t="shared" si="88"/>
        <v>-19.744236451380047</v>
      </c>
      <c r="R301" s="55">
        <f t="shared" si="89"/>
        <v>-83.778212581799465</v>
      </c>
      <c r="S301" s="55">
        <f t="shared" si="90"/>
        <v>-20.27904925046272</v>
      </c>
      <c r="V301" s="48"/>
    </row>
    <row r="302" spans="1:22" x14ac:dyDescent="0.15">
      <c r="A302" s="56">
        <v>297</v>
      </c>
      <c r="B302" s="55">
        <f t="shared" si="73"/>
        <v>-74.72173813287543</v>
      </c>
      <c r="C302" s="55">
        <f t="shared" si="74"/>
        <v>-16.570653240493453</v>
      </c>
      <c r="D302" s="55">
        <f t="shared" si="75"/>
        <v>-75.808766092385241</v>
      </c>
      <c r="E302" s="55">
        <f t="shared" si="76"/>
        <v>-17.124521650175698</v>
      </c>
      <c r="F302" s="55">
        <f t="shared" si="77"/>
        <v>-76.895794051895052</v>
      </c>
      <c r="G302" s="55">
        <f t="shared" si="78"/>
        <v>-17.678390059857946</v>
      </c>
      <c r="H302" s="55">
        <f t="shared" si="79"/>
        <v>-77.982822011404863</v>
      </c>
      <c r="I302" s="55">
        <f t="shared" si="80"/>
        <v>-18.232258469540191</v>
      </c>
      <c r="J302" s="55">
        <f t="shared" si="81"/>
        <v>-79.069849970914674</v>
      </c>
      <c r="K302" s="55">
        <f t="shared" si="82"/>
        <v>-18.78612687922244</v>
      </c>
      <c r="L302" s="55">
        <f t="shared" si="83"/>
        <v>-80.156877930424486</v>
      </c>
      <c r="M302" s="55">
        <f t="shared" si="84"/>
        <v>-19.339995288904689</v>
      </c>
      <c r="N302" s="55">
        <f t="shared" si="85"/>
        <v>-81.243905889934297</v>
      </c>
      <c r="O302" s="55">
        <f t="shared" si="86"/>
        <v>-19.893863698586934</v>
      </c>
      <c r="P302" s="55">
        <f t="shared" si="87"/>
        <v>-82.330933849444108</v>
      </c>
      <c r="Q302" s="55">
        <f t="shared" si="88"/>
        <v>-20.447732108269179</v>
      </c>
      <c r="R302" s="55">
        <f t="shared" si="89"/>
        <v>-83.417961808953905</v>
      </c>
      <c r="S302" s="55">
        <f t="shared" si="90"/>
        <v>-21.001600517951427</v>
      </c>
      <c r="V302" s="48"/>
    </row>
    <row r="303" spans="1:22" x14ac:dyDescent="0.15">
      <c r="A303" s="56">
        <v>298</v>
      </c>
      <c r="B303" s="55">
        <f t="shared" si="73"/>
        <v>-74.427587139350834</v>
      </c>
      <c r="C303" s="55">
        <f t="shared" si="74"/>
        <v>-17.135712041685</v>
      </c>
      <c r="D303" s="55">
        <f t="shared" si="75"/>
        <v>-75.504783202638734</v>
      </c>
      <c r="E303" s="55">
        <f t="shared" si="76"/>
        <v>-17.708467348283786</v>
      </c>
      <c r="F303" s="55">
        <f t="shared" si="77"/>
        <v>-76.58197926592662</v>
      </c>
      <c r="G303" s="55">
        <f t="shared" si="78"/>
        <v>-18.281222654882573</v>
      </c>
      <c r="H303" s="55">
        <f t="shared" si="79"/>
        <v>-77.65917532921452</v>
      </c>
      <c r="I303" s="55">
        <f t="shared" si="80"/>
        <v>-18.853977961481359</v>
      </c>
      <c r="J303" s="55">
        <f t="shared" si="81"/>
        <v>-78.736371392502406</v>
      </c>
      <c r="K303" s="55">
        <f t="shared" si="82"/>
        <v>-19.426733268080145</v>
      </c>
      <c r="L303" s="55">
        <f t="shared" si="83"/>
        <v>-79.813567455790292</v>
      </c>
      <c r="M303" s="55">
        <f t="shared" si="84"/>
        <v>-19.999488574678931</v>
      </c>
      <c r="N303" s="55">
        <f t="shared" si="85"/>
        <v>-80.890763519078192</v>
      </c>
      <c r="O303" s="55">
        <f t="shared" si="86"/>
        <v>-20.572243881277718</v>
      </c>
      <c r="P303" s="55">
        <f t="shared" si="87"/>
        <v>-81.967959582366078</v>
      </c>
      <c r="Q303" s="55">
        <f t="shared" si="88"/>
        <v>-21.144999187876504</v>
      </c>
      <c r="R303" s="55">
        <f t="shared" si="89"/>
        <v>-83.045155645653978</v>
      </c>
      <c r="S303" s="55">
        <f t="shared" si="90"/>
        <v>-21.71775449447529</v>
      </c>
      <c r="V303" s="48"/>
    </row>
    <row r="304" spans="1:22" x14ac:dyDescent="0.15">
      <c r="A304" s="56">
        <v>299</v>
      </c>
      <c r="B304" s="55">
        <f t="shared" si="73"/>
        <v>-74.123619310587955</v>
      </c>
      <c r="C304" s="55">
        <f t="shared" si="74"/>
        <v>-17.695551138991281</v>
      </c>
      <c r="D304" s="55">
        <f t="shared" si="75"/>
        <v>-75.190655353298013</v>
      </c>
      <c r="E304" s="55">
        <f t="shared" si="76"/>
        <v>-18.287018875691814</v>
      </c>
      <c r="F304" s="55">
        <f t="shared" si="77"/>
        <v>-76.257691396008084</v>
      </c>
      <c r="G304" s="55">
        <f t="shared" si="78"/>
        <v>-18.878486612392344</v>
      </c>
      <c r="H304" s="55">
        <f t="shared" si="79"/>
        <v>-77.324727438718156</v>
      </c>
      <c r="I304" s="55">
        <f t="shared" si="80"/>
        <v>-19.469954349092873</v>
      </c>
      <c r="J304" s="55">
        <f t="shared" si="81"/>
        <v>-78.391763481428214</v>
      </c>
      <c r="K304" s="55">
        <f t="shared" si="82"/>
        <v>-20.061422085793406</v>
      </c>
      <c r="L304" s="55">
        <f t="shared" si="83"/>
        <v>-79.458799524138271</v>
      </c>
      <c r="M304" s="55">
        <f t="shared" si="84"/>
        <v>-20.652889822493936</v>
      </c>
      <c r="N304" s="55">
        <f t="shared" si="85"/>
        <v>-80.525835566848343</v>
      </c>
      <c r="O304" s="55">
        <f t="shared" si="86"/>
        <v>-21.244357559194466</v>
      </c>
      <c r="P304" s="55">
        <f t="shared" si="87"/>
        <v>-81.592871609558401</v>
      </c>
      <c r="Q304" s="55">
        <f t="shared" si="88"/>
        <v>-21.835825295894995</v>
      </c>
      <c r="R304" s="55">
        <f t="shared" si="89"/>
        <v>-82.659907652268458</v>
      </c>
      <c r="S304" s="55">
        <f t="shared" si="90"/>
        <v>-22.427293032595525</v>
      </c>
      <c r="V304" s="48"/>
    </row>
    <row r="305" spans="1:22" x14ac:dyDescent="0.15">
      <c r="A305" s="56">
        <v>300</v>
      </c>
      <c r="B305" s="55">
        <f t="shared" si="73"/>
        <v>-73.809927238132019</v>
      </c>
      <c r="C305" s="55">
        <f t="shared" si="74"/>
        <v>-18.250000000000004</v>
      </c>
      <c r="D305" s="55">
        <f t="shared" si="75"/>
        <v>-74.866478230749024</v>
      </c>
      <c r="E305" s="55">
        <f t="shared" si="76"/>
        <v>-18.860000000000003</v>
      </c>
      <c r="F305" s="55">
        <f t="shared" si="77"/>
        <v>-75.923029223366029</v>
      </c>
      <c r="G305" s="55">
        <f t="shared" si="78"/>
        <v>-19.470000000000002</v>
      </c>
      <c r="H305" s="55">
        <f t="shared" si="79"/>
        <v>-76.979580215983049</v>
      </c>
      <c r="I305" s="55">
        <f t="shared" si="80"/>
        <v>-20.080000000000002</v>
      </c>
      <c r="J305" s="55">
        <f t="shared" si="81"/>
        <v>-78.036131208600068</v>
      </c>
      <c r="K305" s="55">
        <f t="shared" si="82"/>
        <v>-20.690000000000005</v>
      </c>
      <c r="L305" s="55">
        <f t="shared" si="83"/>
        <v>-79.092682201217087</v>
      </c>
      <c r="M305" s="55">
        <f t="shared" si="84"/>
        <v>-21.300000000000004</v>
      </c>
      <c r="N305" s="55">
        <f t="shared" si="85"/>
        <v>-80.149233193834107</v>
      </c>
      <c r="O305" s="55">
        <f t="shared" si="86"/>
        <v>-21.910000000000004</v>
      </c>
      <c r="P305" s="55">
        <f t="shared" si="87"/>
        <v>-81.205784186451126</v>
      </c>
      <c r="Q305" s="55">
        <f t="shared" si="88"/>
        <v>-22.520000000000003</v>
      </c>
      <c r="R305" s="55">
        <f t="shared" si="89"/>
        <v>-82.262335179068131</v>
      </c>
      <c r="S305" s="55">
        <f t="shared" si="90"/>
        <v>-23.130000000000003</v>
      </c>
      <c r="V305" s="48"/>
    </row>
    <row r="306" spans="1:22" x14ac:dyDescent="0.15">
      <c r="A306" s="56">
        <v>301</v>
      </c>
      <c r="B306" s="55">
        <f t="shared" si="73"/>
        <v>-73.486606475627099</v>
      </c>
      <c r="C306" s="55">
        <f t="shared" si="74"/>
        <v>-18.798889734216978</v>
      </c>
      <c r="D306" s="55">
        <f t="shared" si="75"/>
        <v>-74.532350582483673</v>
      </c>
      <c r="E306" s="55">
        <f t="shared" si="76"/>
        <v>-19.427236185607242</v>
      </c>
      <c r="F306" s="55">
        <f t="shared" si="77"/>
        <v>-75.578094689340247</v>
      </c>
      <c r="G306" s="55">
        <f t="shared" si="78"/>
        <v>-20.055582636997507</v>
      </c>
      <c r="H306" s="55">
        <f t="shared" si="79"/>
        <v>-76.623838796196821</v>
      </c>
      <c r="I306" s="55">
        <f t="shared" si="80"/>
        <v>-20.683929088387774</v>
      </c>
      <c r="J306" s="55">
        <f t="shared" si="81"/>
        <v>-77.66958290305341</v>
      </c>
      <c r="K306" s="55">
        <f t="shared" si="82"/>
        <v>-21.312275539778042</v>
      </c>
      <c r="L306" s="55">
        <f t="shared" si="83"/>
        <v>-78.715327009909998</v>
      </c>
      <c r="M306" s="55">
        <f t="shared" si="84"/>
        <v>-21.940621991168307</v>
      </c>
      <c r="N306" s="55">
        <f t="shared" si="85"/>
        <v>-79.761071116766573</v>
      </c>
      <c r="O306" s="55">
        <f t="shared" si="86"/>
        <v>-22.568968442558575</v>
      </c>
      <c r="P306" s="55">
        <f t="shared" si="87"/>
        <v>-80.806815223623147</v>
      </c>
      <c r="Q306" s="55">
        <f t="shared" si="88"/>
        <v>-23.197314893948839</v>
      </c>
      <c r="R306" s="55">
        <f t="shared" si="89"/>
        <v>-81.852559330479721</v>
      </c>
      <c r="S306" s="55">
        <f t="shared" si="90"/>
        <v>-23.825661345339103</v>
      </c>
      <c r="V306" s="48"/>
    </row>
    <row r="307" spans="1:22" x14ac:dyDescent="0.15">
      <c r="A307" s="56">
        <v>302</v>
      </c>
      <c r="B307" s="55">
        <f t="shared" si="73"/>
        <v>-73.153755509709555</v>
      </c>
      <c r="C307" s="55">
        <f t="shared" si="74"/>
        <v>-19.342053144511972</v>
      </c>
      <c r="D307" s="55">
        <f t="shared" si="75"/>
        <v>-74.188374187020401</v>
      </c>
      <c r="E307" s="55">
        <f t="shared" si="76"/>
        <v>-19.98855464687648</v>
      </c>
      <c r="F307" s="55">
        <f t="shared" si="77"/>
        <v>-75.222992864331232</v>
      </c>
      <c r="G307" s="55">
        <f t="shared" si="78"/>
        <v>-20.635056149240988</v>
      </c>
      <c r="H307" s="55">
        <f t="shared" si="79"/>
        <v>-76.257611541642063</v>
      </c>
      <c r="I307" s="55">
        <f t="shared" si="80"/>
        <v>-21.2815576516055</v>
      </c>
      <c r="J307" s="55">
        <f t="shared" si="81"/>
        <v>-77.292230218952909</v>
      </c>
      <c r="K307" s="55">
        <f t="shared" si="82"/>
        <v>-21.928059153970011</v>
      </c>
      <c r="L307" s="55">
        <f t="shared" si="83"/>
        <v>-78.326848896263755</v>
      </c>
      <c r="M307" s="55">
        <f t="shared" si="84"/>
        <v>-22.574560656334519</v>
      </c>
      <c r="N307" s="55">
        <f t="shared" si="85"/>
        <v>-79.3614675735746</v>
      </c>
      <c r="O307" s="55">
        <f t="shared" si="86"/>
        <v>-23.221062158699031</v>
      </c>
      <c r="P307" s="55">
        <f t="shared" si="87"/>
        <v>-80.396086250885432</v>
      </c>
      <c r="Q307" s="55">
        <f t="shared" si="88"/>
        <v>-23.867563661063539</v>
      </c>
      <c r="R307" s="55">
        <f t="shared" si="89"/>
        <v>-81.430704928196263</v>
      </c>
      <c r="S307" s="55">
        <f t="shared" si="90"/>
        <v>-24.514065163428047</v>
      </c>
      <c r="V307" s="48"/>
    </row>
    <row r="308" spans="1:22" x14ac:dyDescent="0.15">
      <c r="A308" s="56">
        <v>303</v>
      </c>
      <c r="B308" s="55">
        <f t="shared" si="73"/>
        <v>-72.811475730007984</v>
      </c>
      <c r="C308" s="55">
        <f t="shared" si="74"/>
        <v>-19.879324778048474</v>
      </c>
      <c r="D308" s="55">
        <f t="shared" si="75"/>
        <v>-73.834653822901402</v>
      </c>
      <c r="E308" s="55">
        <f t="shared" si="76"/>
        <v>-20.543784400766803</v>
      </c>
      <c r="F308" s="55">
        <f t="shared" si="77"/>
        <v>-74.857831915794819</v>
      </c>
      <c r="G308" s="55">
        <f t="shared" si="78"/>
        <v>-21.208244023485136</v>
      </c>
      <c r="H308" s="55">
        <f t="shared" si="79"/>
        <v>-75.881010008688236</v>
      </c>
      <c r="I308" s="55">
        <f t="shared" si="80"/>
        <v>-21.872703646203469</v>
      </c>
      <c r="J308" s="55">
        <f t="shared" si="81"/>
        <v>-76.904188101581667</v>
      </c>
      <c r="K308" s="55">
        <f t="shared" si="82"/>
        <v>-22.537163268921805</v>
      </c>
      <c r="L308" s="55">
        <f t="shared" si="83"/>
        <v>-77.92736619447507</v>
      </c>
      <c r="M308" s="55">
        <f t="shared" si="84"/>
        <v>-23.201622891640135</v>
      </c>
      <c r="N308" s="55">
        <f t="shared" si="85"/>
        <v>-78.950544287368501</v>
      </c>
      <c r="O308" s="55">
        <f t="shared" si="86"/>
        <v>-23.866082514358467</v>
      </c>
      <c r="P308" s="55">
        <f t="shared" si="87"/>
        <v>-79.973722380261904</v>
      </c>
      <c r="Q308" s="55">
        <f t="shared" si="88"/>
        <v>-24.5305421370768</v>
      </c>
      <c r="R308" s="55">
        <f t="shared" si="89"/>
        <v>-80.996900473155335</v>
      </c>
      <c r="S308" s="55">
        <f t="shared" si="90"/>
        <v>-25.195001759795133</v>
      </c>
      <c r="V308" s="48"/>
    </row>
    <row r="309" spans="1:22" x14ac:dyDescent="0.15">
      <c r="A309" s="56">
        <v>304</v>
      </c>
      <c r="B309" s="55">
        <f t="shared" si="73"/>
        <v>-72.45987139825904</v>
      </c>
      <c r="C309" s="55">
        <f t="shared" si="74"/>
        <v>-20.410540976682238</v>
      </c>
      <c r="D309" s="55">
        <f t="shared" si="75"/>
        <v>-73.471297236776195</v>
      </c>
      <c r="E309" s="55">
        <f t="shared" si="76"/>
        <v>-21.092756318916546</v>
      </c>
      <c r="F309" s="55">
        <f t="shared" si="77"/>
        <v>-74.482723075293336</v>
      </c>
      <c r="G309" s="55">
        <f t="shared" si="78"/>
        <v>-21.774971661150857</v>
      </c>
      <c r="H309" s="55">
        <f t="shared" si="79"/>
        <v>-75.494148913810491</v>
      </c>
      <c r="I309" s="55">
        <f t="shared" si="80"/>
        <v>-22.457187003385165</v>
      </c>
      <c r="J309" s="55">
        <f t="shared" si="81"/>
        <v>-76.505574752327647</v>
      </c>
      <c r="K309" s="55">
        <f t="shared" si="82"/>
        <v>-23.13940234561948</v>
      </c>
      <c r="L309" s="55">
        <f t="shared" si="83"/>
        <v>-77.517000590844788</v>
      </c>
      <c r="M309" s="55">
        <f t="shared" si="84"/>
        <v>-23.821617687853792</v>
      </c>
      <c r="N309" s="55">
        <f t="shared" si="85"/>
        <v>-78.528426429361957</v>
      </c>
      <c r="O309" s="55">
        <f t="shared" si="86"/>
        <v>-24.503833030088099</v>
      </c>
      <c r="P309" s="55">
        <f t="shared" si="87"/>
        <v>-79.539852267879098</v>
      </c>
      <c r="Q309" s="55">
        <f t="shared" si="88"/>
        <v>-25.186048372322411</v>
      </c>
      <c r="R309" s="55">
        <f t="shared" si="89"/>
        <v>-80.551278106396239</v>
      </c>
      <c r="S309" s="55">
        <f t="shared" si="90"/>
        <v>-25.868263714556718</v>
      </c>
      <c r="V309" s="48"/>
    </row>
    <row r="310" spans="1:22" x14ac:dyDescent="0.15">
      <c r="A310" s="56">
        <v>305</v>
      </c>
      <c r="B310" s="55">
        <f t="shared" si="73"/>
        <v>-72.0990496165482</v>
      </c>
      <c r="C310" s="55">
        <f t="shared" si="74"/>
        <v>-20.935539926813181</v>
      </c>
      <c r="D310" s="55">
        <f t="shared" si="75"/>
        <v>-73.098415110580774</v>
      </c>
      <c r="E310" s="55">
        <f t="shared" si="76"/>
        <v>-21.635303179161458</v>
      </c>
      <c r="F310" s="55">
        <f t="shared" si="77"/>
        <v>-74.097780604613348</v>
      </c>
      <c r="G310" s="55">
        <f t="shared" si="78"/>
        <v>-22.33506643150973</v>
      </c>
      <c r="H310" s="55">
        <f t="shared" si="79"/>
        <v>-75.097146098645908</v>
      </c>
      <c r="I310" s="55">
        <f t="shared" si="80"/>
        <v>-23.034829683858007</v>
      </c>
      <c r="J310" s="55">
        <f t="shared" si="81"/>
        <v>-76.096511592678496</v>
      </c>
      <c r="K310" s="55">
        <f t="shared" si="82"/>
        <v>-23.734592936206287</v>
      </c>
      <c r="L310" s="55">
        <f t="shared" si="83"/>
        <v>-77.095877086711056</v>
      </c>
      <c r="M310" s="55">
        <f t="shared" si="84"/>
        <v>-24.434356188554563</v>
      </c>
      <c r="N310" s="55">
        <f t="shared" si="85"/>
        <v>-78.095242580743616</v>
      </c>
      <c r="O310" s="55">
        <f t="shared" si="86"/>
        <v>-25.13411944090284</v>
      </c>
      <c r="P310" s="55">
        <f t="shared" si="87"/>
        <v>-79.09460807477619</v>
      </c>
      <c r="Q310" s="55">
        <f t="shared" si="88"/>
        <v>-25.833882693251113</v>
      </c>
      <c r="R310" s="55">
        <f t="shared" si="89"/>
        <v>-80.093973568808764</v>
      </c>
      <c r="S310" s="55">
        <f t="shared" si="90"/>
        <v>-26.533645945599389</v>
      </c>
      <c r="V310" s="48"/>
    </row>
    <row r="311" spans="1:22" x14ac:dyDescent="0.15">
      <c r="A311" s="56">
        <v>306</v>
      </c>
      <c r="B311" s="55">
        <f t="shared" si="73"/>
        <v>-71.729120294685586</v>
      </c>
      <c r="C311" s="55">
        <f t="shared" si="74"/>
        <v>-21.454161708675262</v>
      </c>
      <c r="D311" s="55">
        <f t="shared" si="75"/>
        <v>-72.716121027823021</v>
      </c>
      <c r="E311" s="55">
        <f t="shared" si="76"/>
        <v>-22.171259716472079</v>
      </c>
      <c r="F311" s="55">
        <f t="shared" si="77"/>
        <v>-73.703121760960457</v>
      </c>
      <c r="G311" s="55">
        <f t="shared" si="78"/>
        <v>-22.888357724268893</v>
      </c>
      <c r="H311" s="55">
        <f t="shared" si="79"/>
        <v>-74.690122494097892</v>
      </c>
      <c r="I311" s="55">
        <f t="shared" si="80"/>
        <v>-23.60545573206571</v>
      </c>
      <c r="J311" s="55">
        <f t="shared" si="81"/>
        <v>-75.677123227235342</v>
      </c>
      <c r="K311" s="55">
        <f t="shared" si="82"/>
        <v>-24.322553739862531</v>
      </c>
      <c r="L311" s="55">
        <f t="shared" si="83"/>
        <v>-76.664123960372763</v>
      </c>
      <c r="M311" s="55">
        <f t="shared" si="84"/>
        <v>-25.039651747659349</v>
      </c>
      <c r="N311" s="55">
        <f t="shared" si="85"/>
        <v>-77.651124693510212</v>
      </c>
      <c r="O311" s="55">
        <f t="shared" si="86"/>
        <v>-25.756749755456163</v>
      </c>
      <c r="P311" s="55">
        <f t="shared" si="87"/>
        <v>-78.638125426647633</v>
      </c>
      <c r="Q311" s="55">
        <f t="shared" si="88"/>
        <v>-26.47384776325298</v>
      </c>
      <c r="R311" s="55">
        <f t="shared" si="89"/>
        <v>-79.625126159785083</v>
      </c>
      <c r="S311" s="55">
        <f t="shared" si="90"/>
        <v>-27.190945771049797</v>
      </c>
      <c r="V311" s="48"/>
    </row>
    <row r="312" spans="1:22" x14ac:dyDescent="0.15">
      <c r="A312" s="56">
        <v>307</v>
      </c>
      <c r="B312" s="55">
        <f t="shared" si="73"/>
        <v>-71.350196116726195</v>
      </c>
      <c r="C312" s="55">
        <f t="shared" si="74"/>
        <v>-21.966248345049749</v>
      </c>
      <c r="D312" s="55">
        <f t="shared" si="75"/>
        <v>-72.324531438983897</v>
      </c>
      <c r="E312" s="55">
        <f t="shared" si="76"/>
        <v>-22.700462673295249</v>
      </c>
      <c r="F312" s="55">
        <f t="shared" si="77"/>
        <v>-73.298866761241584</v>
      </c>
      <c r="G312" s="55">
        <f t="shared" si="78"/>
        <v>-23.434677001540745</v>
      </c>
      <c r="H312" s="55">
        <f t="shared" si="79"/>
        <v>-74.273202083499285</v>
      </c>
      <c r="I312" s="55">
        <f t="shared" si="80"/>
        <v>-24.168891329786241</v>
      </c>
      <c r="J312" s="55">
        <f t="shared" si="81"/>
        <v>-75.247537405756987</v>
      </c>
      <c r="K312" s="55">
        <f t="shared" si="82"/>
        <v>-24.903105658031745</v>
      </c>
      <c r="L312" s="55">
        <f t="shared" si="83"/>
        <v>-76.221872728014688</v>
      </c>
      <c r="M312" s="55">
        <f t="shared" si="84"/>
        <v>-25.637319986277245</v>
      </c>
      <c r="N312" s="55">
        <f t="shared" si="85"/>
        <v>-77.196208050272389</v>
      </c>
      <c r="O312" s="55">
        <f t="shared" si="86"/>
        <v>-26.371534314522741</v>
      </c>
      <c r="P312" s="55">
        <f t="shared" si="87"/>
        <v>-78.170543372530091</v>
      </c>
      <c r="Q312" s="55">
        <f t="shared" si="88"/>
        <v>-27.105748642768237</v>
      </c>
      <c r="R312" s="55">
        <f t="shared" si="89"/>
        <v>-79.144878694787778</v>
      </c>
      <c r="S312" s="55">
        <f t="shared" si="90"/>
        <v>-27.839962971013737</v>
      </c>
      <c r="V312" s="48"/>
    </row>
    <row r="313" spans="1:22" x14ac:dyDescent="0.15">
      <c r="A313" s="56">
        <v>308</v>
      </c>
      <c r="B313" s="55">
        <f t="shared" si="73"/>
        <v>-70.962392506645344</v>
      </c>
      <c r="C313" s="55">
        <f t="shared" si="74"/>
        <v>-22.471643849386535</v>
      </c>
      <c r="D313" s="55">
        <f t="shared" si="75"/>
        <v>-71.923765626045551</v>
      </c>
      <c r="E313" s="55">
        <f t="shared" si="76"/>
        <v>-23.222750849283837</v>
      </c>
      <c r="F313" s="55">
        <f t="shared" si="77"/>
        <v>-72.885138745445744</v>
      </c>
      <c r="G313" s="55">
        <f t="shared" si="78"/>
        <v>-23.97385784918114</v>
      </c>
      <c r="H313" s="55">
        <f t="shared" si="79"/>
        <v>-73.846511864845951</v>
      </c>
      <c r="I313" s="55">
        <f t="shared" si="80"/>
        <v>-24.724964849078443</v>
      </c>
      <c r="J313" s="55">
        <f t="shared" si="81"/>
        <v>-74.807884984246158</v>
      </c>
      <c r="K313" s="55">
        <f t="shared" si="82"/>
        <v>-25.476071848975749</v>
      </c>
      <c r="L313" s="55">
        <f t="shared" si="83"/>
        <v>-75.769258103646351</v>
      </c>
      <c r="M313" s="55">
        <f t="shared" si="84"/>
        <v>-26.227178848873052</v>
      </c>
      <c r="N313" s="55">
        <f t="shared" si="85"/>
        <v>-76.730631223046544</v>
      </c>
      <c r="O313" s="55">
        <f t="shared" si="86"/>
        <v>-26.978285848770355</v>
      </c>
      <c r="P313" s="55">
        <f t="shared" si="87"/>
        <v>-77.692004342446751</v>
      </c>
      <c r="Q313" s="55">
        <f t="shared" si="88"/>
        <v>-27.729392848667658</v>
      </c>
      <c r="R313" s="55">
        <f t="shared" si="89"/>
        <v>-78.653377461846958</v>
      </c>
      <c r="S313" s="55">
        <f t="shared" si="90"/>
        <v>-28.480499848564961</v>
      </c>
      <c r="V313" s="48"/>
    </row>
    <row r="314" spans="1:22" x14ac:dyDescent="0.15">
      <c r="A314" s="56">
        <v>309</v>
      </c>
      <c r="B314" s="55">
        <f t="shared" si="73"/>
        <v>-70.565827593179435</v>
      </c>
      <c r="C314" s="55">
        <f t="shared" si="74"/>
        <v>-22.97019427331907</v>
      </c>
      <c r="D314" s="55">
        <f t="shared" si="75"/>
        <v>-71.513945666156943</v>
      </c>
      <c r="E314" s="55">
        <f t="shared" si="76"/>
        <v>-23.737965150399869</v>
      </c>
      <c r="F314" s="55">
        <f t="shared" si="77"/>
        <v>-72.462063739134436</v>
      </c>
      <c r="G314" s="55">
        <f t="shared" si="78"/>
        <v>-24.505736027480673</v>
      </c>
      <c r="H314" s="55">
        <f t="shared" si="79"/>
        <v>-73.410181812111944</v>
      </c>
      <c r="I314" s="55">
        <f t="shared" si="80"/>
        <v>-25.273506904561472</v>
      </c>
      <c r="J314" s="55">
        <f t="shared" si="81"/>
        <v>-74.358299885089451</v>
      </c>
      <c r="K314" s="55">
        <f t="shared" si="82"/>
        <v>-26.041277781642279</v>
      </c>
      <c r="L314" s="55">
        <f t="shared" si="83"/>
        <v>-75.306417958066959</v>
      </c>
      <c r="M314" s="55">
        <f t="shared" si="84"/>
        <v>-26.809048658723079</v>
      </c>
      <c r="N314" s="55">
        <f t="shared" si="85"/>
        <v>-76.254536031044466</v>
      </c>
      <c r="O314" s="55">
        <f t="shared" si="86"/>
        <v>-27.576819535803878</v>
      </c>
      <c r="P314" s="55">
        <f t="shared" si="87"/>
        <v>-77.202654104021974</v>
      </c>
      <c r="Q314" s="55">
        <f t="shared" si="88"/>
        <v>-28.344590412884681</v>
      </c>
      <c r="R314" s="55">
        <f t="shared" si="89"/>
        <v>-78.150772176999467</v>
      </c>
      <c r="S314" s="55">
        <f t="shared" si="90"/>
        <v>-29.112361289965481</v>
      </c>
      <c r="V314" s="48"/>
    </row>
    <row r="315" spans="1:22" x14ac:dyDescent="0.15">
      <c r="A315" s="56">
        <v>310</v>
      </c>
      <c r="B315" s="55">
        <f t="shared" si="73"/>
        <v>-70.160622173842711</v>
      </c>
      <c r="C315" s="55">
        <f t="shared" si="74"/>
        <v>-23.461747753558683</v>
      </c>
      <c r="D315" s="55">
        <f t="shared" si="75"/>
        <v>-71.095196394447854</v>
      </c>
      <c r="E315" s="55">
        <f t="shared" si="76"/>
        <v>-24.245948637376259</v>
      </c>
      <c r="F315" s="55">
        <f t="shared" si="77"/>
        <v>-72.02977061505301</v>
      </c>
      <c r="G315" s="55">
        <f t="shared" si="78"/>
        <v>-25.030149521193838</v>
      </c>
      <c r="H315" s="55">
        <f t="shared" si="79"/>
        <v>-72.964344835658153</v>
      </c>
      <c r="I315" s="55">
        <f t="shared" si="80"/>
        <v>-25.814350405011414</v>
      </c>
      <c r="J315" s="55">
        <f t="shared" si="81"/>
        <v>-73.898919056263324</v>
      </c>
      <c r="K315" s="55">
        <f t="shared" si="82"/>
        <v>-26.598551288828997</v>
      </c>
      <c r="L315" s="55">
        <f t="shared" si="83"/>
        <v>-74.833493276868467</v>
      </c>
      <c r="M315" s="55">
        <f t="shared" si="84"/>
        <v>-27.382752172646573</v>
      </c>
      <c r="N315" s="55">
        <f t="shared" si="85"/>
        <v>-75.768067497473623</v>
      </c>
      <c r="O315" s="55">
        <f t="shared" si="86"/>
        <v>-28.166953056464152</v>
      </c>
      <c r="P315" s="55">
        <f t="shared" si="87"/>
        <v>-76.70264171807878</v>
      </c>
      <c r="Q315" s="55">
        <f t="shared" si="88"/>
        <v>-28.951153940281728</v>
      </c>
      <c r="R315" s="55">
        <f t="shared" si="89"/>
        <v>-77.637215938683937</v>
      </c>
      <c r="S315" s="55">
        <f t="shared" si="90"/>
        <v>-29.735354824099304</v>
      </c>
      <c r="V315" s="48"/>
    </row>
    <row r="316" spans="1:22" x14ac:dyDescent="0.15">
      <c r="A316" s="56">
        <v>311</v>
      </c>
      <c r="B316" s="55">
        <f t="shared" si="73"/>
        <v>-69.746899678131186</v>
      </c>
      <c r="C316" s="55">
        <f t="shared" si="74"/>
        <v>-23.946154558153509</v>
      </c>
      <c r="D316" s="55">
        <f t="shared" si="75"/>
        <v>-70.667645366002972</v>
      </c>
      <c r="E316" s="55">
        <f t="shared" si="76"/>
        <v>-24.746546573521925</v>
      </c>
      <c r="F316" s="55">
        <f t="shared" si="77"/>
        <v>-71.588391053874744</v>
      </c>
      <c r="G316" s="55">
        <f t="shared" si="78"/>
        <v>-25.546938588890342</v>
      </c>
      <c r="H316" s="55">
        <f t="shared" si="79"/>
        <v>-72.509136741746531</v>
      </c>
      <c r="I316" s="55">
        <f t="shared" si="80"/>
        <v>-26.347330604258762</v>
      </c>
      <c r="J316" s="55">
        <f t="shared" si="81"/>
        <v>-73.429882429618317</v>
      </c>
      <c r="K316" s="55">
        <f t="shared" si="82"/>
        <v>-27.147722619627185</v>
      </c>
      <c r="L316" s="55">
        <f t="shared" si="83"/>
        <v>-74.350628117490103</v>
      </c>
      <c r="M316" s="55">
        <f t="shared" si="84"/>
        <v>-27.948114634995601</v>
      </c>
      <c r="N316" s="55">
        <f t="shared" si="85"/>
        <v>-75.27137380536189</v>
      </c>
      <c r="O316" s="55">
        <f t="shared" si="86"/>
        <v>-28.748506650364018</v>
      </c>
      <c r="P316" s="55">
        <f t="shared" si="87"/>
        <v>-76.192119493233662</v>
      </c>
      <c r="Q316" s="55">
        <f t="shared" si="88"/>
        <v>-29.548898665732438</v>
      </c>
      <c r="R316" s="55">
        <f t="shared" si="89"/>
        <v>-77.112865181105448</v>
      </c>
      <c r="S316" s="55">
        <f t="shared" si="90"/>
        <v>-30.349290681100854</v>
      </c>
      <c r="V316" s="48"/>
    </row>
    <row r="317" spans="1:22" x14ac:dyDescent="0.15">
      <c r="A317" s="56">
        <v>312</v>
      </c>
      <c r="B317" s="55">
        <f t="shared" si="73"/>
        <v>-69.324786129924902</v>
      </c>
      <c r="C317" s="55">
        <f t="shared" si="74"/>
        <v>-24.42326713209831</v>
      </c>
      <c r="D317" s="55">
        <f t="shared" si="75"/>
        <v>-70.231422817007328</v>
      </c>
      <c r="E317" s="55">
        <f t="shared" si="76"/>
        <v>-25.239606471856114</v>
      </c>
      <c r="F317" s="55">
        <f t="shared" si="77"/>
        <v>-71.138059504089739</v>
      </c>
      <c r="G317" s="55">
        <f t="shared" si="78"/>
        <v>-26.05594581161392</v>
      </c>
      <c r="H317" s="55">
        <f t="shared" si="79"/>
        <v>-72.044696191172164</v>
      </c>
      <c r="I317" s="55">
        <f t="shared" si="80"/>
        <v>-26.872285151371727</v>
      </c>
      <c r="J317" s="55">
        <f t="shared" si="81"/>
        <v>-72.95133287825459</v>
      </c>
      <c r="K317" s="55">
        <f t="shared" si="82"/>
        <v>-27.688624491129538</v>
      </c>
      <c r="L317" s="55">
        <f t="shared" si="83"/>
        <v>-73.857969565337015</v>
      </c>
      <c r="M317" s="55">
        <f t="shared" si="84"/>
        <v>-28.504963830887341</v>
      </c>
      <c r="N317" s="55">
        <f t="shared" si="85"/>
        <v>-74.764606252419441</v>
      </c>
      <c r="O317" s="55">
        <f t="shared" si="86"/>
        <v>-29.321303170645148</v>
      </c>
      <c r="P317" s="55">
        <f t="shared" si="87"/>
        <v>-75.671242939501852</v>
      </c>
      <c r="Q317" s="55">
        <f t="shared" si="88"/>
        <v>-30.137642510402955</v>
      </c>
      <c r="R317" s="55">
        <f t="shared" si="89"/>
        <v>-76.577879626584277</v>
      </c>
      <c r="S317" s="55">
        <f t="shared" si="90"/>
        <v>-30.953981850160758</v>
      </c>
      <c r="V317" s="48"/>
    </row>
    <row r="318" spans="1:22" x14ac:dyDescent="0.15">
      <c r="A318" s="56">
        <v>313</v>
      </c>
      <c r="B318" s="55">
        <f t="shared" si="73"/>
        <v>-68.894410109099738</v>
      </c>
      <c r="C318" s="55">
        <f t="shared" si="74"/>
        <v>-24.892940142281173</v>
      </c>
      <c r="D318" s="55">
        <f t="shared" si="75"/>
        <v>-69.786661625075141</v>
      </c>
      <c r="E318" s="55">
        <f t="shared" si="76"/>
        <v>-25.724978141557422</v>
      </c>
      <c r="F318" s="55">
        <f t="shared" si="77"/>
        <v>-70.678913141050515</v>
      </c>
      <c r="G318" s="55">
        <f t="shared" si="78"/>
        <v>-26.557016140833667</v>
      </c>
      <c r="H318" s="55">
        <f t="shared" si="79"/>
        <v>-71.571164657025903</v>
      </c>
      <c r="I318" s="55">
        <f t="shared" si="80"/>
        <v>-27.389054140109913</v>
      </c>
      <c r="J318" s="55">
        <f t="shared" si="81"/>
        <v>-72.463416173001306</v>
      </c>
      <c r="K318" s="55">
        <f t="shared" si="82"/>
        <v>-28.221092139386165</v>
      </c>
      <c r="L318" s="55">
        <f t="shared" si="83"/>
        <v>-73.355667688976695</v>
      </c>
      <c r="M318" s="55">
        <f t="shared" si="84"/>
        <v>-29.053130138662411</v>
      </c>
      <c r="N318" s="55">
        <f t="shared" si="85"/>
        <v>-74.247919204952069</v>
      </c>
      <c r="O318" s="55">
        <f t="shared" si="86"/>
        <v>-29.88516813793866</v>
      </c>
      <c r="P318" s="55">
        <f t="shared" si="87"/>
        <v>-75.140170720927472</v>
      </c>
      <c r="Q318" s="55">
        <f t="shared" si="88"/>
        <v>-30.717206137214905</v>
      </c>
      <c r="R318" s="55">
        <f t="shared" si="89"/>
        <v>-76.032422236902846</v>
      </c>
      <c r="S318" s="55">
        <f t="shared" si="90"/>
        <v>-31.549244136491154</v>
      </c>
      <c r="V318" s="48"/>
    </row>
    <row r="319" spans="1:22" x14ac:dyDescent="0.15">
      <c r="A319" s="56">
        <v>314</v>
      </c>
      <c r="B319" s="55">
        <f t="shared" si="73"/>
        <v>-68.455902712360796</v>
      </c>
      <c r="C319" s="55">
        <f t="shared" si="74"/>
        <v>-25.355030521753374</v>
      </c>
      <c r="D319" s="55">
        <f t="shared" si="75"/>
        <v>-69.333497268773954</v>
      </c>
      <c r="E319" s="55">
        <f t="shared" si="76"/>
        <v>-26.202513733713349</v>
      </c>
      <c r="F319" s="55">
        <f t="shared" si="77"/>
        <v>-70.211091825187097</v>
      </c>
      <c r="G319" s="55">
        <f t="shared" si="78"/>
        <v>-27.049996945673325</v>
      </c>
      <c r="H319" s="55">
        <f t="shared" si="79"/>
        <v>-71.088686381600255</v>
      </c>
      <c r="I319" s="55">
        <f t="shared" si="80"/>
        <v>-27.8974801576333</v>
      </c>
      <c r="J319" s="55">
        <f t="shared" si="81"/>
        <v>-71.966280938013412</v>
      </c>
      <c r="K319" s="55">
        <f t="shared" si="82"/>
        <v>-28.744963369593279</v>
      </c>
      <c r="L319" s="55">
        <f t="shared" si="83"/>
        <v>-72.84387549442657</v>
      </c>
      <c r="M319" s="55">
        <f t="shared" si="84"/>
        <v>-29.592446581553254</v>
      </c>
      <c r="N319" s="55">
        <f t="shared" si="85"/>
        <v>-73.721470050839727</v>
      </c>
      <c r="O319" s="55">
        <f t="shared" si="86"/>
        <v>-30.43992979351323</v>
      </c>
      <c r="P319" s="55">
        <f t="shared" si="87"/>
        <v>-74.59906460725287</v>
      </c>
      <c r="Q319" s="55">
        <f t="shared" si="88"/>
        <v>-31.287413005473205</v>
      </c>
      <c r="R319" s="55">
        <f t="shared" si="89"/>
        <v>-75.476659163666028</v>
      </c>
      <c r="S319" s="55">
        <f t="shared" si="90"/>
        <v>-32.13489621743318</v>
      </c>
      <c r="V319" s="48"/>
    </row>
    <row r="320" spans="1:22" x14ac:dyDescent="0.15">
      <c r="A320" s="56">
        <v>315</v>
      </c>
      <c r="B320" s="55">
        <f t="shared" si="73"/>
        <v>-68.009397513308997</v>
      </c>
      <c r="C320" s="55">
        <f t="shared" si="74"/>
        <v>-25.80939751330898</v>
      </c>
      <c r="D320" s="55">
        <f t="shared" si="75"/>
        <v>-68.872067786356581</v>
      </c>
      <c r="E320" s="55">
        <f t="shared" si="76"/>
        <v>-26.672067786356564</v>
      </c>
      <c r="F320" s="55">
        <f t="shared" si="77"/>
        <v>-69.734738059404165</v>
      </c>
      <c r="G320" s="55">
        <f t="shared" si="78"/>
        <v>-27.534738059404152</v>
      </c>
      <c r="H320" s="55">
        <f t="shared" si="79"/>
        <v>-70.597408332451749</v>
      </c>
      <c r="I320" s="55">
        <f t="shared" si="80"/>
        <v>-28.397408332451739</v>
      </c>
      <c r="J320" s="55">
        <f t="shared" si="81"/>
        <v>-71.460078605499348</v>
      </c>
      <c r="K320" s="55">
        <f t="shared" si="82"/>
        <v>-29.260078605499331</v>
      </c>
      <c r="L320" s="55">
        <f t="shared" si="83"/>
        <v>-72.322748878546932</v>
      </c>
      <c r="M320" s="55">
        <f t="shared" si="84"/>
        <v>-30.122748878546918</v>
      </c>
      <c r="N320" s="55">
        <f t="shared" si="85"/>
        <v>-73.185419151594516</v>
      </c>
      <c r="O320" s="55">
        <f t="shared" si="86"/>
        <v>-30.985419151594506</v>
      </c>
      <c r="P320" s="55">
        <f t="shared" si="87"/>
        <v>-74.048089424642114</v>
      </c>
      <c r="Q320" s="55">
        <f t="shared" si="88"/>
        <v>-31.848089424642094</v>
      </c>
      <c r="R320" s="55">
        <f t="shared" si="89"/>
        <v>-74.910759697689699</v>
      </c>
      <c r="S320" s="55">
        <f t="shared" si="90"/>
        <v>-32.710759697689682</v>
      </c>
      <c r="V320" s="48"/>
    </row>
    <row r="321" spans="1:22" x14ac:dyDescent="0.15">
      <c r="A321" s="56">
        <v>316</v>
      </c>
      <c r="B321" s="55">
        <f t="shared" si="73"/>
        <v>-67.555030521753423</v>
      </c>
      <c r="C321" s="55">
        <f t="shared" si="74"/>
        <v>-26.255902712360758</v>
      </c>
      <c r="D321" s="55">
        <f t="shared" si="75"/>
        <v>-68.402513733713391</v>
      </c>
      <c r="E321" s="55">
        <f t="shared" si="76"/>
        <v>-27.133497268773908</v>
      </c>
      <c r="F321" s="55">
        <f t="shared" si="77"/>
        <v>-69.24999694567336</v>
      </c>
      <c r="G321" s="55">
        <f t="shared" si="78"/>
        <v>-28.011091825187062</v>
      </c>
      <c r="H321" s="55">
        <f t="shared" si="79"/>
        <v>-70.097480157633342</v>
      </c>
      <c r="I321" s="55">
        <f t="shared" si="80"/>
        <v>-28.888686381600216</v>
      </c>
      <c r="J321" s="55">
        <f t="shared" si="81"/>
        <v>-70.944963369593324</v>
      </c>
      <c r="K321" s="55">
        <f t="shared" si="82"/>
        <v>-29.766280938013374</v>
      </c>
      <c r="L321" s="55">
        <f t="shared" si="83"/>
        <v>-71.792446581553293</v>
      </c>
      <c r="M321" s="55">
        <f t="shared" si="84"/>
        <v>-30.643875494426528</v>
      </c>
      <c r="N321" s="55">
        <f t="shared" si="85"/>
        <v>-72.639929793513275</v>
      </c>
      <c r="O321" s="55">
        <f t="shared" si="86"/>
        <v>-31.521470050839682</v>
      </c>
      <c r="P321" s="55">
        <f t="shared" si="87"/>
        <v>-73.487413005473257</v>
      </c>
      <c r="Q321" s="55">
        <f t="shared" si="88"/>
        <v>-32.399064607252832</v>
      </c>
      <c r="R321" s="55">
        <f t="shared" si="89"/>
        <v>-74.334896217433226</v>
      </c>
      <c r="S321" s="55">
        <f t="shared" si="90"/>
        <v>-33.27665916366599</v>
      </c>
      <c r="V321" s="48"/>
    </row>
    <row r="322" spans="1:22" x14ac:dyDescent="0.15">
      <c r="A322" s="56">
        <v>317</v>
      </c>
      <c r="B322" s="55">
        <f t="shared" si="73"/>
        <v>-67.092940142281194</v>
      </c>
      <c r="C322" s="55">
        <f t="shared" si="74"/>
        <v>-26.694410109099731</v>
      </c>
      <c r="D322" s="55">
        <f t="shared" si="75"/>
        <v>-67.924978141557432</v>
      </c>
      <c r="E322" s="55">
        <f t="shared" si="76"/>
        <v>-27.586661625075116</v>
      </c>
      <c r="F322" s="55">
        <f t="shared" si="77"/>
        <v>-68.757016140833684</v>
      </c>
      <c r="G322" s="55">
        <f t="shared" si="78"/>
        <v>-28.478913141050505</v>
      </c>
      <c r="H322" s="55">
        <f t="shared" si="79"/>
        <v>-69.589054140109937</v>
      </c>
      <c r="I322" s="55">
        <f t="shared" si="80"/>
        <v>-29.371164657025894</v>
      </c>
      <c r="J322" s="55">
        <f t="shared" si="81"/>
        <v>-70.42109213938619</v>
      </c>
      <c r="K322" s="55">
        <f t="shared" si="82"/>
        <v>-30.263416173001286</v>
      </c>
      <c r="L322" s="55">
        <f t="shared" si="83"/>
        <v>-71.253130138662428</v>
      </c>
      <c r="M322" s="55">
        <f t="shared" si="84"/>
        <v>-31.155667688976671</v>
      </c>
      <c r="N322" s="55">
        <f t="shared" si="85"/>
        <v>-72.08516813793868</v>
      </c>
      <c r="O322" s="55">
        <f t="shared" si="86"/>
        <v>-32.047919204952059</v>
      </c>
      <c r="P322" s="55">
        <f t="shared" si="87"/>
        <v>-72.917206137214919</v>
      </c>
      <c r="Q322" s="55">
        <f t="shared" si="88"/>
        <v>-32.940170720927448</v>
      </c>
      <c r="R322" s="55">
        <f t="shared" si="89"/>
        <v>-73.749244136491171</v>
      </c>
      <c r="S322" s="55">
        <f t="shared" si="90"/>
        <v>-33.832422236902836</v>
      </c>
      <c r="V322" s="48"/>
    </row>
    <row r="323" spans="1:22" x14ac:dyDescent="0.15">
      <c r="A323" s="56">
        <v>318</v>
      </c>
      <c r="B323" s="55">
        <f t="shared" si="73"/>
        <v>-66.62326713209832</v>
      </c>
      <c r="C323" s="55">
        <f t="shared" si="74"/>
        <v>-27.124786129924889</v>
      </c>
      <c r="D323" s="55">
        <f t="shared" si="75"/>
        <v>-67.439606471856138</v>
      </c>
      <c r="E323" s="55">
        <f t="shared" si="76"/>
        <v>-28.031422817007311</v>
      </c>
      <c r="F323" s="55">
        <f t="shared" si="77"/>
        <v>-68.255945811613941</v>
      </c>
      <c r="G323" s="55">
        <f t="shared" si="78"/>
        <v>-28.938059504089729</v>
      </c>
      <c r="H323" s="55">
        <f t="shared" si="79"/>
        <v>-69.072285151371744</v>
      </c>
      <c r="I323" s="55">
        <f t="shared" si="80"/>
        <v>-29.844696191172151</v>
      </c>
      <c r="J323" s="55">
        <f t="shared" si="81"/>
        <v>-69.888624491129548</v>
      </c>
      <c r="K323" s="55">
        <f t="shared" si="82"/>
        <v>-30.751332878254576</v>
      </c>
      <c r="L323" s="55">
        <f t="shared" si="83"/>
        <v>-70.704963830887351</v>
      </c>
      <c r="M323" s="55">
        <f t="shared" si="84"/>
        <v>-31.657969565336995</v>
      </c>
      <c r="N323" s="55">
        <f t="shared" si="85"/>
        <v>-71.521303170645169</v>
      </c>
      <c r="O323" s="55">
        <f t="shared" si="86"/>
        <v>-32.564606252419416</v>
      </c>
      <c r="P323" s="55">
        <f t="shared" si="87"/>
        <v>-72.337642510402972</v>
      </c>
      <c r="Q323" s="55">
        <f t="shared" si="88"/>
        <v>-33.471242939501835</v>
      </c>
      <c r="R323" s="55">
        <f t="shared" si="89"/>
        <v>-73.153981850160775</v>
      </c>
      <c r="S323" s="55">
        <f t="shared" si="90"/>
        <v>-34.377879626584253</v>
      </c>
      <c r="V323" s="48"/>
    </row>
    <row r="324" spans="1:22" x14ac:dyDescent="0.15">
      <c r="A324" s="56">
        <v>319</v>
      </c>
      <c r="B324" s="55">
        <f t="shared" si="73"/>
        <v>-66.146154558153526</v>
      </c>
      <c r="C324" s="55">
        <f t="shared" si="74"/>
        <v>-27.546899678131176</v>
      </c>
      <c r="D324" s="55">
        <f t="shared" si="75"/>
        <v>-66.946546573521942</v>
      </c>
      <c r="E324" s="55">
        <f t="shared" si="76"/>
        <v>-28.467645366002955</v>
      </c>
      <c r="F324" s="55">
        <f t="shared" si="77"/>
        <v>-67.746938588890359</v>
      </c>
      <c r="G324" s="55">
        <f t="shared" si="78"/>
        <v>-29.388391053874738</v>
      </c>
      <c r="H324" s="55">
        <f t="shared" si="79"/>
        <v>-68.547330604258775</v>
      </c>
      <c r="I324" s="55">
        <f t="shared" si="80"/>
        <v>-30.309136741746517</v>
      </c>
      <c r="J324" s="55">
        <f t="shared" si="81"/>
        <v>-69.347722619627206</v>
      </c>
      <c r="K324" s="55">
        <f t="shared" si="82"/>
        <v>-31.229882429618304</v>
      </c>
      <c r="L324" s="55">
        <f t="shared" si="83"/>
        <v>-70.148114634995622</v>
      </c>
      <c r="M324" s="55">
        <f t="shared" si="84"/>
        <v>-32.150628117490086</v>
      </c>
      <c r="N324" s="55">
        <f t="shared" si="85"/>
        <v>-70.948506650364038</v>
      </c>
      <c r="O324" s="55">
        <f t="shared" si="86"/>
        <v>-33.071373805361866</v>
      </c>
      <c r="P324" s="55">
        <f t="shared" si="87"/>
        <v>-71.748898665732455</v>
      </c>
      <c r="Q324" s="55">
        <f t="shared" si="88"/>
        <v>-33.992119493233645</v>
      </c>
      <c r="R324" s="55">
        <f t="shared" si="89"/>
        <v>-72.549290681100871</v>
      </c>
      <c r="S324" s="55">
        <f t="shared" si="90"/>
        <v>-34.912865181105424</v>
      </c>
      <c r="V324" s="48"/>
    </row>
    <row r="325" spans="1:22" x14ac:dyDescent="0.15">
      <c r="A325" s="56">
        <v>320</v>
      </c>
      <c r="B325" s="55">
        <f t="shared" ref="B325:B365" si="91">84.4/2+B$2*SIN($A325*PI()/180)-84.4*ROUNDDOWN($A325/181,0)</f>
        <v>-65.6617477535587</v>
      </c>
      <c r="C325" s="55">
        <f t="shared" ref="C325:C388" si="92">-B$2*COS($A325*PI()/180)</f>
        <v>-27.96062217384269</v>
      </c>
      <c r="D325" s="55">
        <f t="shared" ref="D325:D365" si="93">84.4/2+D$2*SIN($A325*PI()/180)-84.4*ROUNDDOWN($A325/181,0)</f>
        <v>-66.445948637376276</v>
      </c>
      <c r="E325" s="55">
        <f t="shared" ref="E325:E388" si="94">-D$2*COS($A325*PI()/180)</f>
        <v>-28.89519639444784</v>
      </c>
      <c r="F325" s="55">
        <f t="shared" ref="F325:F365" si="95">84.4/2+F$2*SIN($A325*PI()/180)-84.4*ROUNDDOWN($A325/181,0)</f>
        <v>-67.230149521193852</v>
      </c>
      <c r="G325" s="55">
        <f t="shared" ref="G325:G388" si="96">-F$2*COS($A325*PI()/180)</f>
        <v>-29.829770615052993</v>
      </c>
      <c r="H325" s="55">
        <f t="shared" ref="H325:H365" si="97">84.4/2+H$2*SIN($A325*PI()/180)-84.4*ROUNDDOWN($A325/181,0)</f>
        <v>-68.014350405011427</v>
      </c>
      <c r="I325" s="55">
        <f t="shared" ref="I325:I388" si="98">-H$2*COS($A325*PI()/180)</f>
        <v>-30.764344835658147</v>
      </c>
      <c r="J325" s="55">
        <f t="shared" ref="J325:J365" si="99">84.4/2+J$2*SIN($A325*PI()/180)-84.4*ROUNDDOWN($A325/181,0)</f>
        <v>-68.798551288829017</v>
      </c>
      <c r="K325" s="55">
        <f t="shared" ref="K325:K388" si="100">-J$2*COS($A325*PI()/180)</f>
        <v>-31.698919056263303</v>
      </c>
      <c r="L325" s="55">
        <f t="shared" ref="L325:L365" si="101">84.4/2+L$2*SIN($A325*PI()/180)-84.4*ROUNDDOWN($A325/181,0)</f>
        <v>-69.582752172646593</v>
      </c>
      <c r="M325" s="55">
        <f t="shared" ref="M325:M388" si="102">-L$2*COS($A325*PI()/180)</f>
        <v>-32.633493276868457</v>
      </c>
      <c r="N325" s="55">
        <f t="shared" ref="N325:N365" si="103">84.4/2+N$2*SIN($A325*PI()/180)-84.4*ROUNDDOWN($A325/181,0)</f>
        <v>-70.366953056464169</v>
      </c>
      <c r="O325" s="55">
        <f t="shared" ref="O325:O388" si="104">-N$2*COS($A325*PI()/180)</f>
        <v>-33.568067497473606</v>
      </c>
      <c r="P325" s="55">
        <f t="shared" ref="P325:P365" si="105">84.4/2+P$2*SIN($A325*PI()/180)-84.4*ROUNDDOWN($A325/181,0)</f>
        <v>-71.151153940281745</v>
      </c>
      <c r="Q325" s="55">
        <f t="shared" ref="Q325:Q388" si="106">-P$2*COS($A325*PI()/180)</f>
        <v>-34.502641718078756</v>
      </c>
      <c r="R325" s="55">
        <f t="shared" ref="R325:R365" si="107">84.4/2+R$2*SIN($A325*PI()/180)-84.4*ROUNDDOWN($A325/181,0)</f>
        <v>-71.935354824099321</v>
      </c>
      <c r="S325" s="55">
        <f t="shared" ref="S325:S388" si="108">-R$2*COS($A325*PI()/180)</f>
        <v>-35.437215938683913</v>
      </c>
      <c r="V325" s="48"/>
    </row>
    <row r="326" spans="1:22" x14ac:dyDescent="0.15">
      <c r="A326" s="56">
        <v>321</v>
      </c>
      <c r="B326" s="55">
        <f t="shared" si="91"/>
        <v>-65.170194273319083</v>
      </c>
      <c r="C326" s="55">
        <f t="shared" si="92"/>
        <v>-28.365827593179425</v>
      </c>
      <c r="D326" s="55">
        <f t="shared" si="93"/>
        <v>-65.93796515039989</v>
      </c>
      <c r="E326" s="55">
        <f t="shared" si="94"/>
        <v>-29.313945666156929</v>
      </c>
      <c r="F326" s="55">
        <f t="shared" si="95"/>
        <v>-66.705736027480683</v>
      </c>
      <c r="G326" s="55">
        <f t="shared" si="96"/>
        <v>-30.262063739134433</v>
      </c>
      <c r="H326" s="55">
        <f t="shared" si="97"/>
        <v>-67.473506904561489</v>
      </c>
      <c r="I326" s="55">
        <f t="shared" si="98"/>
        <v>-31.210181812111934</v>
      </c>
      <c r="J326" s="55">
        <f t="shared" si="99"/>
        <v>-68.241277781642296</v>
      </c>
      <c r="K326" s="55">
        <f t="shared" si="100"/>
        <v>-32.158299885089441</v>
      </c>
      <c r="L326" s="55">
        <f t="shared" si="101"/>
        <v>-69.009048658723088</v>
      </c>
      <c r="M326" s="55">
        <f t="shared" si="102"/>
        <v>-33.106417958066949</v>
      </c>
      <c r="N326" s="55">
        <f t="shared" si="103"/>
        <v>-69.776819535803895</v>
      </c>
      <c r="O326" s="55">
        <f t="shared" si="104"/>
        <v>-34.054536031044449</v>
      </c>
      <c r="P326" s="55">
        <f t="shared" si="105"/>
        <v>-70.544590412884702</v>
      </c>
      <c r="Q326" s="55">
        <f t="shared" si="106"/>
        <v>-35.002654104021957</v>
      </c>
      <c r="R326" s="55">
        <f t="shared" si="107"/>
        <v>-71.312361289965509</v>
      </c>
      <c r="S326" s="55">
        <f t="shared" si="108"/>
        <v>-35.950772176999457</v>
      </c>
      <c r="V326" s="48"/>
    </row>
    <row r="327" spans="1:22" x14ac:dyDescent="0.15">
      <c r="A327" s="56">
        <v>322</v>
      </c>
      <c r="B327" s="55">
        <f t="shared" si="91"/>
        <v>-64.671643849386555</v>
      </c>
      <c r="C327" s="55">
        <f t="shared" si="92"/>
        <v>-28.762392506645337</v>
      </c>
      <c r="D327" s="55">
        <f t="shared" si="93"/>
        <v>-65.422750849283858</v>
      </c>
      <c r="E327" s="55">
        <f t="shared" si="94"/>
        <v>-29.723765626045537</v>
      </c>
      <c r="F327" s="55">
        <f t="shared" si="95"/>
        <v>-66.173857849181161</v>
      </c>
      <c r="G327" s="55">
        <f t="shared" si="96"/>
        <v>-30.685138745445737</v>
      </c>
      <c r="H327" s="55">
        <f t="shared" si="97"/>
        <v>-66.924964849078464</v>
      </c>
      <c r="I327" s="55">
        <f t="shared" si="98"/>
        <v>-31.646511864845934</v>
      </c>
      <c r="J327" s="55">
        <f t="shared" si="99"/>
        <v>-67.676071848975766</v>
      </c>
      <c r="K327" s="55">
        <f t="shared" si="100"/>
        <v>-32.607884984246141</v>
      </c>
      <c r="L327" s="55">
        <f t="shared" si="101"/>
        <v>-68.427178848873069</v>
      </c>
      <c r="M327" s="55">
        <f t="shared" si="102"/>
        <v>-33.569258103646341</v>
      </c>
      <c r="N327" s="55">
        <f t="shared" si="103"/>
        <v>-69.178285848770372</v>
      </c>
      <c r="O327" s="55">
        <f t="shared" si="104"/>
        <v>-34.530631223046541</v>
      </c>
      <c r="P327" s="55">
        <f t="shared" si="105"/>
        <v>-69.929392848667675</v>
      </c>
      <c r="Q327" s="55">
        <f t="shared" si="106"/>
        <v>-35.492004342446741</v>
      </c>
      <c r="R327" s="55">
        <f t="shared" si="107"/>
        <v>-70.680499848564978</v>
      </c>
      <c r="S327" s="55">
        <f t="shared" si="108"/>
        <v>-36.453377461846941</v>
      </c>
      <c r="V327" s="48"/>
    </row>
    <row r="328" spans="1:22" x14ac:dyDescent="0.15">
      <c r="A328" s="56">
        <v>323</v>
      </c>
      <c r="B328" s="55">
        <f t="shared" si="91"/>
        <v>-64.166248345049766</v>
      </c>
      <c r="C328" s="55">
        <f t="shared" si="92"/>
        <v>-29.150196116726189</v>
      </c>
      <c r="D328" s="55">
        <f t="shared" si="93"/>
        <v>-64.900462673295266</v>
      </c>
      <c r="E328" s="55">
        <f t="shared" si="94"/>
        <v>-30.124531438983883</v>
      </c>
      <c r="F328" s="55">
        <f t="shared" si="95"/>
        <v>-65.634677001540766</v>
      </c>
      <c r="G328" s="55">
        <f t="shared" si="96"/>
        <v>-31.098866761241581</v>
      </c>
      <c r="H328" s="55">
        <f t="shared" si="97"/>
        <v>-66.368891329786265</v>
      </c>
      <c r="I328" s="55">
        <f t="shared" si="98"/>
        <v>-32.073202083499275</v>
      </c>
      <c r="J328" s="55">
        <f t="shared" si="99"/>
        <v>-67.103105658031765</v>
      </c>
      <c r="K328" s="55">
        <f t="shared" si="100"/>
        <v>-33.047537405756977</v>
      </c>
      <c r="L328" s="55">
        <f t="shared" si="101"/>
        <v>-67.837319986277265</v>
      </c>
      <c r="M328" s="55">
        <f t="shared" si="102"/>
        <v>-34.021872728014678</v>
      </c>
      <c r="N328" s="55">
        <f t="shared" si="103"/>
        <v>-68.571534314522751</v>
      </c>
      <c r="O328" s="55">
        <f t="shared" si="104"/>
        <v>-34.996208050272372</v>
      </c>
      <c r="P328" s="55">
        <f t="shared" si="105"/>
        <v>-69.305748642768265</v>
      </c>
      <c r="Q328" s="55">
        <f t="shared" si="106"/>
        <v>-35.970543372530067</v>
      </c>
      <c r="R328" s="55">
        <f t="shared" si="107"/>
        <v>-70.03996297101375</v>
      </c>
      <c r="S328" s="55">
        <f t="shared" si="108"/>
        <v>-36.944878694787768</v>
      </c>
      <c r="V328" s="48"/>
    </row>
    <row r="329" spans="1:22" x14ac:dyDescent="0.15">
      <c r="A329" s="56">
        <v>324</v>
      </c>
      <c r="B329" s="55">
        <f t="shared" si="91"/>
        <v>-63.654161708675282</v>
      </c>
      <c r="C329" s="55">
        <f t="shared" si="92"/>
        <v>-29.529120294685576</v>
      </c>
      <c r="D329" s="55">
        <f t="shared" si="93"/>
        <v>-64.371259716472096</v>
      </c>
      <c r="E329" s="55">
        <f t="shared" si="94"/>
        <v>-30.516121027823012</v>
      </c>
      <c r="F329" s="55">
        <f t="shared" si="95"/>
        <v>-65.088357724268917</v>
      </c>
      <c r="G329" s="55">
        <f t="shared" si="96"/>
        <v>-31.503121760960447</v>
      </c>
      <c r="H329" s="55">
        <f t="shared" si="97"/>
        <v>-65.805455732065724</v>
      </c>
      <c r="I329" s="55">
        <f t="shared" si="98"/>
        <v>-32.490122494097882</v>
      </c>
      <c r="J329" s="55">
        <f t="shared" si="99"/>
        <v>-66.522553739862559</v>
      </c>
      <c r="K329" s="55">
        <f t="shared" si="100"/>
        <v>-33.477123227235325</v>
      </c>
      <c r="L329" s="55">
        <f t="shared" si="101"/>
        <v>-67.239651747659366</v>
      </c>
      <c r="M329" s="55">
        <f t="shared" si="102"/>
        <v>-34.46412396037276</v>
      </c>
      <c r="N329" s="55">
        <f t="shared" si="103"/>
        <v>-67.956749755456187</v>
      </c>
      <c r="O329" s="55">
        <f t="shared" si="104"/>
        <v>-35.451124693510195</v>
      </c>
      <c r="P329" s="55">
        <f t="shared" si="105"/>
        <v>-68.673847763253008</v>
      </c>
      <c r="Q329" s="55">
        <f t="shared" si="106"/>
        <v>-36.43812542664763</v>
      </c>
      <c r="R329" s="55">
        <f t="shared" si="107"/>
        <v>-69.390945771049815</v>
      </c>
      <c r="S329" s="55">
        <f t="shared" si="108"/>
        <v>-37.425126159785066</v>
      </c>
      <c r="V329" s="48"/>
    </row>
    <row r="330" spans="1:22" x14ac:dyDescent="0.15">
      <c r="A330" s="56">
        <v>325</v>
      </c>
      <c r="B330" s="55">
        <f t="shared" si="91"/>
        <v>-63.135539926813195</v>
      </c>
      <c r="C330" s="55">
        <f t="shared" si="92"/>
        <v>-29.899049616548194</v>
      </c>
      <c r="D330" s="55">
        <f t="shared" si="93"/>
        <v>-63.835303179161471</v>
      </c>
      <c r="E330" s="55">
        <f t="shared" si="94"/>
        <v>-30.898415110580761</v>
      </c>
      <c r="F330" s="55">
        <f t="shared" si="95"/>
        <v>-64.535066431509748</v>
      </c>
      <c r="G330" s="55">
        <f t="shared" si="96"/>
        <v>-31.897780604613331</v>
      </c>
      <c r="H330" s="55">
        <f t="shared" si="97"/>
        <v>-65.234829683858024</v>
      </c>
      <c r="I330" s="55">
        <f t="shared" si="98"/>
        <v>-32.897146098645898</v>
      </c>
      <c r="J330" s="55">
        <f t="shared" si="99"/>
        <v>-65.934592936206315</v>
      </c>
      <c r="K330" s="55">
        <f t="shared" si="100"/>
        <v>-33.896511592678472</v>
      </c>
      <c r="L330" s="55">
        <f t="shared" si="101"/>
        <v>-66.634356188554591</v>
      </c>
      <c r="M330" s="55">
        <f t="shared" si="102"/>
        <v>-34.895877086711039</v>
      </c>
      <c r="N330" s="55">
        <f t="shared" si="103"/>
        <v>-67.334119440902867</v>
      </c>
      <c r="O330" s="55">
        <f t="shared" si="104"/>
        <v>-35.895242580743613</v>
      </c>
      <c r="P330" s="55">
        <f t="shared" si="105"/>
        <v>-68.033882693251144</v>
      </c>
      <c r="Q330" s="55">
        <f t="shared" si="106"/>
        <v>-36.89460807477618</v>
      </c>
      <c r="R330" s="55">
        <f t="shared" si="107"/>
        <v>-68.73364594559942</v>
      </c>
      <c r="S330" s="55">
        <f t="shared" si="108"/>
        <v>-37.893973568808747</v>
      </c>
      <c r="V330" s="48"/>
    </row>
    <row r="331" spans="1:22" x14ac:dyDescent="0.15">
      <c r="A331" s="56">
        <v>326</v>
      </c>
      <c r="B331" s="55">
        <f t="shared" si="91"/>
        <v>-62.61054097668228</v>
      </c>
      <c r="C331" s="55">
        <f t="shared" si="92"/>
        <v>-30.259871398259012</v>
      </c>
      <c r="D331" s="55">
        <f t="shared" si="93"/>
        <v>-63.292756318916588</v>
      </c>
      <c r="E331" s="55">
        <f t="shared" si="94"/>
        <v>-31.27129723677616</v>
      </c>
      <c r="F331" s="55">
        <f t="shared" si="95"/>
        <v>-63.974971661150903</v>
      </c>
      <c r="G331" s="55">
        <f t="shared" si="96"/>
        <v>-32.282723075293312</v>
      </c>
      <c r="H331" s="55">
        <f t="shared" si="97"/>
        <v>-64.657187003385218</v>
      </c>
      <c r="I331" s="55">
        <f t="shared" si="98"/>
        <v>-33.29414891381046</v>
      </c>
      <c r="J331" s="55">
        <f t="shared" si="99"/>
        <v>-65.339402345619533</v>
      </c>
      <c r="K331" s="55">
        <f t="shared" si="100"/>
        <v>-34.305574752327615</v>
      </c>
      <c r="L331" s="55">
        <f t="shared" si="101"/>
        <v>-66.021617687853848</v>
      </c>
      <c r="M331" s="55">
        <f t="shared" si="102"/>
        <v>-35.317000590844764</v>
      </c>
      <c r="N331" s="55">
        <f t="shared" si="103"/>
        <v>-66.703833030088148</v>
      </c>
      <c r="O331" s="55">
        <f t="shared" si="104"/>
        <v>-36.328426429361912</v>
      </c>
      <c r="P331" s="55">
        <f t="shared" si="105"/>
        <v>-67.386048372322463</v>
      </c>
      <c r="Q331" s="55">
        <f t="shared" si="106"/>
        <v>-37.339852267879067</v>
      </c>
      <c r="R331" s="55">
        <f t="shared" si="107"/>
        <v>-68.068263714556778</v>
      </c>
      <c r="S331" s="55">
        <f t="shared" si="108"/>
        <v>-38.351278106396215</v>
      </c>
      <c r="V331" s="48"/>
    </row>
    <row r="332" spans="1:22" x14ac:dyDescent="0.15">
      <c r="A332" s="56">
        <v>327</v>
      </c>
      <c r="B332" s="55">
        <f t="shared" si="91"/>
        <v>-62.079324778048488</v>
      </c>
      <c r="C332" s="55">
        <f t="shared" si="92"/>
        <v>-30.611475730007978</v>
      </c>
      <c r="D332" s="55">
        <f t="shared" si="93"/>
        <v>-62.74378440076682</v>
      </c>
      <c r="E332" s="55">
        <f t="shared" si="94"/>
        <v>-31.634653822901395</v>
      </c>
      <c r="F332" s="55">
        <f t="shared" si="95"/>
        <v>-63.408244023485153</v>
      </c>
      <c r="G332" s="55">
        <f t="shared" si="96"/>
        <v>-32.657831915794809</v>
      </c>
      <c r="H332" s="55">
        <f t="shared" si="97"/>
        <v>-64.072703646203479</v>
      </c>
      <c r="I332" s="55">
        <f t="shared" si="98"/>
        <v>-33.681010008688226</v>
      </c>
      <c r="J332" s="55">
        <f t="shared" si="99"/>
        <v>-64.737163268921819</v>
      </c>
      <c r="K332" s="55">
        <f t="shared" si="100"/>
        <v>-34.70418810158165</v>
      </c>
      <c r="L332" s="55">
        <f t="shared" si="101"/>
        <v>-65.401622891640159</v>
      </c>
      <c r="M332" s="55">
        <f t="shared" si="102"/>
        <v>-35.727366194475067</v>
      </c>
      <c r="N332" s="55">
        <f t="shared" si="103"/>
        <v>-66.066082514358484</v>
      </c>
      <c r="O332" s="55">
        <f t="shared" si="104"/>
        <v>-36.750544287368484</v>
      </c>
      <c r="P332" s="55">
        <f t="shared" si="105"/>
        <v>-66.73054213707681</v>
      </c>
      <c r="Q332" s="55">
        <f t="shared" si="106"/>
        <v>-37.773722380261901</v>
      </c>
      <c r="R332" s="55">
        <f t="shared" si="107"/>
        <v>-67.39500175979515</v>
      </c>
      <c r="S332" s="55">
        <f t="shared" si="108"/>
        <v>-38.796900473155318</v>
      </c>
      <c r="V332" s="48"/>
    </row>
    <row r="333" spans="1:22" x14ac:dyDescent="0.15">
      <c r="A333" s="56">
        <v>328</v>
      </c>
      <c r="B333" s="55">
        <f t="shared" si="91"/>
        <v>-61.54205314451201</v>
      </c>
      <c r="C333" s="55">
        <f t="shared" si="92"/>
        <v>-30.953755509709527</v>
      </c>
      <c r="D333" s="55">
        <f t="shared" si="93"/>
        <v>-62.188554646876526</v>
      </c>
      <c r="E333" s="55">
        <f t="shared" si="94"/>
        <v>-31.988374187020366</v>
      </c>
      <c r="F333" s="55">
        <f t="shared" si="95"/>
        <v>-62.835056149241034</v>
      </c>
      <c r="G333" s="55">
        <f t="shared" si="96"/>
        <v>-33.022992864331201</v>
      </c>
      <c r="H333" s="55">
        <f t="shared" si="97"/>
        <v>-63.481557651605542</v>
      </c>
      <c r="I333" s="55">
        <f t="shared" si="98"/>
        <v>-34.057611541642039</v>
      </c>
      <c r="J333" s="55">
        <f t="shared" si="99"/>
        <v>-64.128059153970057</v>
      </c>
      <c r="K333" s="55">
        <f t="shared" si="100"/>
        <v>-35.092230218952885</v>
      </c>
      <c r="L333" s="55">
        <f t="shared" si="101"/>
        <v>-64.774560656334572</v>
      </c>
      <c r="M333" s="55">
        <f t="shared" si="102"/>
        <v>-36.126848896263724</v>
      </c>
      <c r="N333" s="55">
        <f t="shared" si="103"/>
        <v>-65.421062158699073</v>
      </c>
      <c r="O333" s="55">
        <f t="shared" si="104"/>
        <v>-37.161467573574562</v>
      </c>
      <c r="P333" s="55">
        <f t="shared" si="105"/>
        <v>-66.067563661063588</v>
      </c>
      <c r="Q333" s="55">
        <f t="shared" si="106"/>
        <v>-38.196086250885401</v>
      </c>
      <c r="R333" s="55">
        <f t="shared" si="107"/>
        <v>-66.714065163428103</v>
      </c>
      <c r="S333" s="55">
        <f t="shared" si="108"/>
        <v>-39.230704928196239</v>
      </c>
      <c r="V333" s="48"/>
    </row>
    <row r="334" spans="1:22" x14ac:dyDescent="0.15">
      <c r="A334" s="56">
        <v>329</v>
      </c>
      <c r="B334" s="55">
        <f t="shared" si="91"/>
        <v>-60.998889734216988</v>
      </c>
      <c r="C334" s="55">
        <f t="shared" si="92"/>
        <v>-31.286606475627092</v>
      </c>
      <c r="D334" s="55">
        <f t="shared" si="93"/>
        <v>-61.627236185607259</v>
      </c>
      <c r="E334" s="55">
        <f t="shared" si="94"/>
        <v>-32.33235058248367</v>
      </c>
      <c r="F334" s="55">
        <f t="shared" si="95"/>
        <v>-62.255582636997524</v>
      </c>
      <c r="G334" s="55">
        <f t="shared" si="96"/>
        <v>-33.378094689340244</v>
      </c>
      <c r="H334" s="55">
        <f t="shared" si="97"/>
        <v>-62.883929088387788</v>
      </c>
      <c r="I334" s="55">
        <f t="shared" si="98"/>
        <v>-34.423838796196819</v>
      </c>
      <c r="J334" s="55">
        <f t="shared" si="99"/>
        <v>-63.512275539778059</v>
      </c>
      <c r="K334" s="55">
        <f t="shared" si="100"/>
        <v>-35.4695829030534</v>
      </c>
      <c r="L334" s="55">
        <f t="shared" si="101"/>
        <v>-64.140621991168331</v>
      </c>
      <c r="M334" s="55">
        <f t="shared" si="102"/>
        <v>-36.515327009909974</v>
      </c>
      <c r="N334" s="55">
        <f t="shared" si="103"/>
        <v>-64.768968442558588</v>
      </c>
      <c r="O334" s="55">
        <f t="shared" si="104"/>
        <v>-37.561071116766556</v>
      </c>
      <c r="P334" s="55">
        <f t="shared" si="105"/>
        <v>-65.39731489394886</v>
      </c>
      <c r="Q334" s="55">
        <f t="shared" si="106"/>
        <v>-38.60681522362313</v>
      </c>
      <c r="R334" s="55">
        <f t="shared" si="107"/>
        <v>-66.025661345339131</v>
      </c>
      <c r="S334" s="55">
        <f t="shared" si="108"/>
        <v>-39.652559330479704</v>
      </c>
      <c r="V334" s="48"/>
    </row>
    <row r="335" spans="1:22" x14ac:dyDescent="0.15">
      <c r="A335" s="56">
        <v>330</v>
      </c>
      <c r="B335" s="55">
        <f t="shared" si="91"/>
        <v>-60.450000000000017</v>
      </c>
      <c r="C335" s="55">
        <f t="shared" si="92"/>
        <v>-31.609927238132002</v>
      </c>
      <c r="D335" s="55">
        <f t="shared" si="93"/>
        <v>-61.060000000000016</v>
      </c>
      <c r="E335" s="55">
        <f t="shared" si="94"/>
        <v>-32.666478230749014</v>
      </c>
      <c r="F335" s="55">
        <f t="shared" si="95"/>
        <v>-61.670000000000016</v>
      </c>
      <c r="G335" s="55">
        <f t="shared" si="96"/>
        <v>-33.723029223366026</v>
      </c>
      <c r="H335" s="55">
        <f t="shared" si="97"/>
        <v>-62.280000000000015</v>
      </c>
      <c r="I335" s="55">
        <f t="shared" si="98"/>
        <v>-34.779580215983039</v>
      </c>
      <c r="J335" s="55">
        <f t="shared" si="99"/>
        <v>-62.890000000000022</v>
      </c>
      <c r="K335" s="55">
        <f t="shared" si="100"/>
        <v>-35.836131208600065</v>
      </c>
      <c r="L335" s="55">
        <f t="shared" si="101"/>
        <v>-63.500000000000021</v>
      </c>
      <c r="M335" s="55">
        <f t="shared" si="102"/>
        <v>-36.892682201217077</v>
      </c>
      <c r="N335" s="55">
        <f t="shared" si="103"/>
        <v>-64.110000000000014</v>
      </c>
      <c r="O335" s="55">
        <f t="shared" si="104"/>
        <v>-37.94923319383409</v>
      </c>
      <c r="P335" s="55">
        <f t="shared" si="105"/>
        <v>-64.720000000000027</v>
      </c>
      <c r="Q335" s="55">
        <f t="shared" si="106"/>
        <v>-39.005784186451102</v>
      </c>
      <c r="R335" s="55">
        <f t="shared" si="107"/>
        <v>-65.330000000000027</v>
      </c>
      <c r="S335" s="55">
        <f t="shared" si="108"/>
        <v>-40.062335179068114</v>
      </c>
      <c r="V335" s="48"/>
    </row>
    <row r="336" spans="1:22" x14ac:dyDescent="0.15">
      <c r="A336" s="56">
        <v>331</v>
      </c>
      <c r="B336" s="55">
        <f t="shared" si="91"/>
        <v>-59.895551138991294</v>
      </c>
      <c r="C336" s="55">
        <f t="shared" si="92"/>
        <v>-31.923619310587949</v>
      </c>
      <c r="D336" s="55">
        <f t="shared" si="93"/>
        <v>-60.487018875691831</v>
      </c>
      <c r="E336" s="55">
        <f t="shared" si="94"/>
        <v>-32.99065535329801</v>
      </c>
      <c r="F336" s="55">
        <f t="shared" si="95"/>
        <v>-61.078486612392361</v>
      </c>
      <c r="G336" s="55">
        <f t="shared" si="96"/>
        <v>-34.057691396008074</v>
      </c>
      <c r="H336" s="55">
        <f t="shared" si="97"/>
        <v>-61.66995434909289</v>
      </c>
      <c r="I336" s="55">
        <f t="shared" si="98"/>
        <v>-35.124727438718132</v>
      </c>
      <c r="J336" s="55">
        <f t="shared" si="99"/>
        <v>-62.261422085793427</v>
      </c>
      <c r="K336" s="55">
        <f t="shared" si="100"/>
        <v>-36.191763481428204</v>
      </c>
      <c r="L336" s="55">
        <f t="shared" si="101"/>
        <v>-62.852889822493957</v>
      </c>
      <c r="M336" s="55">
        <f t="shared" si="102"/>
        <v>-37.258799524138261</v>
      </c>
      <c r="N336" s="55">
        <f t="shared" si="103"/>
        <v>-63.444357559194486</v>
      </c>
      <c r="O336" s="55">
        <f t="shared" si="104"/>
        <v>-38.325835566848326</v>
      </c>
      <c r="P336" s="55">
        <f t="shared" si="105"/>
        <v>-64.035825295895023</v>
      </c>
      <c r="Q336" s="55">
        <f t="shared" si="106"/>
        <v>-39.392871609558391</v>
      </c>
      <c r="R336" s="55">
        <f t="shared" si="107"/>
        <v>-64.627293032595546</v>
      </c>
      <c r="S336" s="55">
        <f t="shared" si="108"/>
        <v>-40.459907652268448</v>
      </c>
      <c r="V336" s="48"/>
    </row>
    <row r="337" spans="1:22" x14ac:dyDescent="0.15">
      <c r="A337" s="56">
        <v>332</v>
      </c>
      <c r="B337" s="55">
        <f t="shared" si="91"/>
        <v>-59.335712041685014</v>
      </c>
      <c r="C337" s="55">
        <f t="shared" si="92"/>
        <v>-32.227587139350838</v>
      </c>
      <c r="D337" s="55">
        <f t="shared" si="93"/>
        <v>-59.908467348283807</v>
      </c>
      <c r="E337" s="55">
        <f t="shared" si="94"/>
        <v>-33.304783202638724</v>
      </c>
      <c r="F337" s="55">
        <f t="shared" si="95"/>
        <v>-60.481222654882586</v>
      </c>
      <c r="G337" s="55">
        <f t="shared" si="96"/>
        <v>-34.381979265926617</v>
      </c>
      <c r="H337" s="55">
        <f t="shared" si="97"/>
        <v>-61.05397796148138</v>
      </c>
      <c r="I337" s="55">
        <f t="shared" si="98"/>
        <v>-35.459175329214503</v>
      </c>
      <c r="J337" s="55">
        <f t="shared" si="99"/>
        <v>-61.626733268080166</v>
      </c>
      <c r="K337" s="55">
        <f t="shared" si="100"/>
        <v>-36.536371392502403</v>
      </c>
      <c r="L337" s="55">
        <f t="shared" si="101"/>
        <v>-62.199488574678952</v>
      </c>
      <c r="M337" s="55">
        <f t="shared" si="102"/>
        <v>-37.613567455790289</v>
      </c>
      <c r="N337" s="55">
        <f t="shared" si="103"/>
        <v>-62.772243881277738</v>
      </c>
      <c r="O337" s="55">
        <f t="shared" si="104"/>
        <v>-38.690763519078182</v>
      </c>
      <c r="P337" s="55">
        <f t="shared" si="105"/>
        <v>-63.344999187876525</v>
      </c>
      <c r="Q337" s="55">
        <f t="shared" si="106"/>
        <v>-39.767959582366068</v>
      </c>
      <c r="R337" s="55">
        <f t="shared" si="107"/>
        <v>-63.917754494475311</v>
      </c>
      <c r="S337" s="55">
        <f t="shared" si="108"/>
        <v>-40.845155645653961</v>
      </c>
      <c r="V337" s="48"/>
    </row>
    <row r="338" spans="1:22" x14ac:dyDescent="0.15">
      <c r="A338" s="56">
        <v>333</v>
      </c>
      <c r="B338" s="55">
        <f t="shared" si="91"/>
        <v>-58.770653240493466</v>
      </c>
      <c r="C338" s="55">
        <f t="shared" si="92"/>
        <v>-32.521738132875427</v>
      </c>
      <c r="D338" s="55">
        <f t="shared" si="93"/>
        <v>-59.324521650175711</v>
      </c>
      <c r="E338" s="55">
        <f t="shared" si="94"/>
        <v>-33.608766092385231</v>
      </c>
      <c r="F338" s="55">
        <f t="shared" si="95"/>
        <v>-59.878390059857963</v>
      </c>
      <c r="G338" s="55">
        <f t="shared" si="96"/>
        <v>-34.695794051895042</v>
      </c>
      <c r="H338" s="55">
        <f t="shared" si="97"/>
        <v>-60.432258469540209</v>
      </c>
      <c r="I338" s="55">
        <f t="shared" si="98"/>
        <v>-35.782822011404846</v>
      </c>
      <c r="J338" s="55">
        <f t="shared" si="99"/>
        <v>-60.986126879222454</v>
      </c>
      <c r="K338" s="55">
        <f t="shared" si="100"/>
        <v>-36.869849970914665</v>
      </c>
      <c r="L338" s="55">
        <f t="shared" si="101"/>
        <v>-61.539995288904706</v>
      </c>
      <c r="M338" s="55">
        <f t="shared" si="102"/>
        <v>-37.956877930424469</v>
      </c>
      <c r="N338" s="55">
        <f t="shared" si="103"/>
        <v>-62.093863698586951</v>
      </c>
      <c r="O338" s="55">
        <f t="shared" si="104"/>
        <v>-39.04390588993428</v>
      </c>
      <c r="P338" s="55">
        <f t="shared" si="105"/>
        <v>-62.647732108269196</v>
      </c>
      <c r="Q338" s="55">
        <f t="shared" si="106"/>
        <v>-40.130933849444084</v>
      </c>
      <c r="R338" s="55">
        <f t="shared" si="107"/>
        <v>-63.201600517951448</v>
      </c>
      <c r="S338" s="55">
        <f t="shared" si="108"/>
        <v>-41.217961808953895</v>
      </c>
      <c r="V338" s="48"/>
    </row>
    <row r="339" spans="1:22" x14ac:dyDescent="0.15">
      <c r="A339" s="56">
        <v>334</v>
      </c>
      <c r="B339" s="55">
        <f t="shared" si="91"/>
        <v>-58.200546857801314</v>
      </c>
      <c r="C339" s="55">
        <f t="shared" si="92"/>
        <v>-32.805982689919603</v>
      </c>
      <c r="D339" s="55">
        <f t="shared" si="93"/>
        <v>-58.735359656883986</v>
      </c>
      <c r="E339" s="55">
        <f t="shared" si="94"/>
        <v>-33.902511426404587</v>
      </c>
      <c r="F339" s="55">
        <f t="shared" si="95"/>
        <v>-59.270172455966659</v>
      </c>
      <c r="G339" s="55">
        <f t="shared" si="96"/>
        <v>-34.999040162889564</v>
      </c>
      <c r="H339" s="55">
        <f t="shared" si="97"/>
        <v>-59.804985255049331</v>
      </c>
      <c r="I339" s="55">
        <f t="shared" si="98"/>
        <v>-36.095568899374548</v>
      </c>
      <c r="J339" s="55">
        <f t="shared" si="99"/>
        <v>-60.339798054132011</v>
      </c>
      <c r="K339" s="55">
        <f t="shared" si="100"/>
        <v>-37.19209763585954</v>
      </c>
      <c r="L339" s="55">
        <f t="shared" si="101"/>
        <v>-60.874610853214683</v>
      </c>
      <c r="M339" s="55">
        <f t="shared" si="102"/>
        <v>-38.288626372344524</v>
      </c>
      <c r="N339" s="55">
        <f t="shared" si="103"/>
        <v>-61.409423652297356</v>
      </c>
      <c r="O339" s="55">
        <f t="shared" si="104"/>
        <v>-39.385155108829508</v>
      </c>
      <c r="P339" s="55">
        <f t="shared" si="105"/>
        <v>-61.944236451380036</v>
      </c>
      <c r="Q339" s="55">
        <f t="shared" si="106"/>
        <v>-40.481683845314485</v>
      </c>
      <c r="R339" s="55">
        <f t="shared" si="107"/>
        <v>-62.479049250462708</v>
      </c>
      <c r="S339" s="55">
        <f t="shared" si="108"/>
        <v>-41.57821258179947</v>
      </c>
      <c r="V339" s="48"/>
    </row>
    <row r="340" spans="1:22" x14ac:dyDescent="0.15">
      <c r="A340" s="56">
        <v>335</v>
      </c>
      <c r="B340" s="55">
        <f t="shared" si="91"/>
        <v>-57.625566553535549</v>
      </c>
      <c r="C340" s="55">
        <f t="shared" si="92"/>
        <v>-33.080234226837717</v>
      </c>
      <c r="D340" s="55">
        <f t="shared" si="93"/>
        <v>-58.141160832859207</v>
      </c>
      <c r="E340" s="55">
        <f t="shared" si="94"/>
        <v>-34.185929727022426</v>
      </c>
      <c r="F340" s="55">
        <f t="shared" si="95"/>
        <v>-58.656755112182864</v>
      </c>
      <c r="G340" s="55">
        <f t="shared" si="96"/>
        <v>-35.291625227207135</v>
      </c>
      <c r="H340" s="55">
        <f t="shared" si="97"/>
        <v>-59.172349391506515</v>
      </c>
      <c r="I340" s="55">
        <f t="shared" si="98"/>
        <v>-36.39732072739185</v>
      </c>
      <c r="J340" s="55">
        <f t="shared" si="99"/>
        <v>-59.687943670830165</v>
      </c>
      <c r="K340" s="55">
        <f t="shared" si="100"/>
        <v>-37.503016227576566</v>
      </c>
      <c r="L340" s="55">
        <f t="shared" si="101"/>
        <v>-60.203537950153823</v>
      </c>
      <c r="M340" s="55">
        <f t="shared" si="102"/>
        <v>-38.608711727761282</v>
      </c>
      <c r="N340" s="55">
        <f t="shared" si="103"/>
        <v>-60.719132229477481</v>
      </c>
      <c r="O340" s="55">
        <f t="shared" si="104"/>
        <v>-39.714407227945991</v>
      </c>
      <c r="P340" s="55">
        <f t="shared" si="105"/>
        <v>-61.234726508801131</v>
      </c>
      <c r="Q340" s="55">
        <f t="shared" si="106"/>
        <v>-40.820102728130699</v>
      </c>
      <c r="R340" s="55">
        <f t="shared" si="107"/>
        <v>-61.750320788124782</v>
      </c>
      <c r="S340" s="55">
        <f t="shared" si="108"/>
        <v>-41.925798228315415</v>
      </c>
      <c r="V340" s="48"/>
    </row>
    <row r="341" spans="1:22" x14ac:dyDescent="0.15">
      <c r="A341" s="56">
        <v>336</v>
      </c>
      <c r="B341" s="55">
        <f t="shared" si="91"/>
        <v>-57.045887472266706</v>
      </c>
      <c r="C341" s="55">
        <f t="shared" si="92"/>
        <v>-33.344409203954939</v>
      </c>
      <c r="D341" s="55">
        <f t="shared" si="93"/>
        <v>-57.542106176819182</v>
      </c>
      <c r="E341" s="55">
        <f t="shared" si="94"/>
        <v>-34.458934662278907</v>
      </c>
      <c r="F341" s="55">
        <f t="shared" si="95"/>
        <v>-58.038324881371658</v>
      </c>
      <c r="G341" s="55">
        <f t="shared" si="96"/>
        <v>-35.573460120602881</v>
      </c>
      <c r="H341" s="55">
        <f t="shared" si="97"/>
        <v>-58.534543585924141</v>
      </c>
      <c r="I341" s="55">
        <f t="shared" si="98"/>
        <v>-36.687985578926849</v>
      </c>
      <c r="J341" s="55">
        <f t="shared" si="99"/>
        <v>-59.030762290476616</v>
      </c>
      <c r="K341" s="55">
        <f t="shared" si="100"/>
        <v>-37.802511037250831</v>
      </c>
      <c r="L341" s="55">
        <f t="shared" si="101"/>
        <v>-59.526980995029092</v>
      </c>
      <c r="M341" s="55">
        <f t="shared" si="102"/>
        <v>-38.917036495574806</v>
      </c>
      <c r="N341" s="55">
        <f t="shared" si="103"/>
        <v>-60.023199699581568</v>
      </c>
      <c r="O341" s="55">
        <f t="shared" si="104"/>
        <v>-40.031561953898773</v>
      </c>
      <c r="P341" s="55">
        <f t="shared" si="105"/>
        <v>-60.519418404134043</v>
      </c>
      <c r="Q341" s="55">
        <f t="shared" si="106"/>
        <v>-41.146087412222748</v>
      </c>
      <c r="R341" s="55">
        <f t="shared" si="107"/>
        <v>-61.015637108686519</v>
      </c>
      <c r="S341" s="55">
        <f t="shared" si="108"/>
        <v>-42.260612870546723</v>
      </c>
      <c r="V341" s="48"/>
    </row>
    <row r="342" spans="1:22" x14ac:dyDescent="0.15">
      <c r="A342" s="56">
        <v>337</v>
      </c>
      <c r="B342" s="55">
        <f t="shared" si="91"/>
        <v>-56.461686189858526</v>
      </c>
      <c r="C342" s="55">
        <f t="shared" si="92"/>
        <v>-33.598427151014057</v>
      </c>
      <c r="D342" s="55">
        <f t="shared" si="93"/>
        <v>-56.938378166615443</v>
      </c>
      <c r="E342" s="55">
        <f t="shared" si="94"/>
        <v>-34.72144307222603</v>
      </c>
      <c r="F342" s="55">
        <f t="shared" si="95"/>
        <v>-57.415070143372361</v>
      </c>
      <c r="G342" s="55">
        <f t="shared" si="96"/>
        <v>-35.84445899343801</v>
      </c>
      <c r="H342" s="55">
        <f t="shared" si="97"/>
        <v>-57.891762120129272</v>
      </c>
      <c r="I342" s="55">
        <f t="shared" si="98"/>
        <v>-36.967474914649983</v>
      </c>
      <c r="J342" s="55">
        <f t="shared" si="99"/>
        <v>-58.368454096886197</v>
      </c>
      <c r="K342" s="55">
        <f t="shared" si="100"/>
        <v>-38.090490835861964</v>
      </c>
      <c r="L342" s="55">
        <f t="shared" si="101"/>
        <v>-58.845146073643107</v>
      </c>
      <c r="M342" s="55">
        <f t="shared" si="102"/>
        <v>-39.213506757073944</v>
      </c>
      <c r="N342" s="55">
        <f t="shared" si="103"/>
        <v>-59.321838050400018</v>
      </c>
      <c r="O342" s="55">
        <f t="shared" si="104"/>
        <v>-40.336522678285917</v>
      </c>
      <c r="P342" s="55">
        <f t="shared" si="105"/>
        <v>-59.798530027156936</v>
      </c>
      <c r="Q342" s="55">
        <f t="shared" si="106"/>
        <v>-41.459538599497897</v>
      </c>
      <c r="R342" s="55">
        <f t="shared" si="107"/>
        <v>-60.275222003913854</v>
      </c>
      <c r="S342" s="55">
        <f t="shared" si="108"/>
        <v>-42.58255452070987</v>
      </c>
      <c r="V342" s="48"/>
    </row>
    <row r="343" spans="1:22" x14ac:dyDescent="0.15">
      <c r="A343" s="56">
        <v>338</v>
      </c>
      <c r="B343" s="55">
        <f t="shared" si="91"/>
        <v>-55.8731406596808</v>
      </c>
      <c r="C343" s="55">
        <f t="shared" si="92"/>
        <v>-33.84221069168774</v>
      </c>
      <c r="D343" s="55">
        <f t="shared" si="93"/>
        <v>-56.330160703648218</v>
      </c>
      <c r="E343" s="55">
        <f t="shared" si="94"/>
        <v>-34.973374994259217</v>
      </c>
      <c r="F343" s="55">
        <f t="shared" si="95"/>
        <v>-56.787180747615629</v>
      </c>
      <c r="G343" s="55">
        <f t="shared" si="96"/>
        <v>-36.104539296830694</v>
      </c>
      <c r="H343" s="55">
        <f t="shared" si="97"/>
        <v>-57.24420079158304</v>
      </c>
      <c r="I343" s="55">
        <f t="shared" si="98"/>
        <v>-37.235703599402179</v>
      </c>
      <c r="J343" s="55">
        <f t="shared" si="99"/>
        <v>-57.701220835550458</v>
      </c>
      <c r="K343" s="55">
        <f t="shared" si="100"/>
        <v>-38.366867901973663</v>
      </c>
      <c r="L343" s="55">
        <f t="shared" si="101"/>
        <v>-58.158240879517869</v>
      </c>
      <c r="M343" s="55">
        <f t="shared" si="102"/>
        <v>-39.49803220454514</v>
      </c>
      <c r="N343" s="55">
        <f t="shared" si="103"/>
        <v>-58.61526092348528</v>
      </c>
      <c r="O343" s="55">
        <f t="shared" si="104"/>
        <v>-40.629196507116617</v>
      </c>
      <c r="P343" s="55">
        <f t="shared" si="105"/>
        <v>-59.072280967452699</v>
      </c>
      <c r="Q343" s="55">
        <f t="shared" si="106"/>
        <v>-41.760360809688102</v>
      </c>
      <c r="R343" s="55">
        <f t="shared" si="107"/>
        <v>-59.529301011420102</v>
      </c>
      <c r="S343" s="55">
        <f t="shared" si="108"/>
        <v>-42.891525112259579</v>
      </c>
      <c r="V343" s="48"/>
    </row>
    <row r="344" spans="1:22" x14ac:dyDescent="0.15">
      <c r="A344" s="56">
        <v>339</v>
      </c>
      <c r="B344" s="55">
        <f t="shared" si="91"/>
        <v>-55.280430158403483</v>
      </c>
      <c r="C344" s="55">
        <f t="shared" si="92"/>
        <v>-34.075685567147858</v>
      </c>
      <c r="D344" s="55">
        <f t="shared" si="93"/>
        <v>-55.717639056848746</v>
      </c>
      <c r="E344" s="55">
        <f t="shared" si="94"/>
        <v>-35.214653687474438</v>
      </c>
      <c r="F344" s="55">
        <f t="shared" si="95"/>
        <v>-56.154847955294017</v>
      </c>
      <c r="G344" s="55">
        <f t="shared" si="96"/>
        <v>-36.353621807801026</v>
      </c>
      <c r="H344" s="55">
        <f t="shared" si="97"/>
        <v>-56.59205685373928</v>
      </c>
      <c r="I344" s="55">
        <f t="shared" si="98"/>
        <v>-37.492589928127607</v>
      </c>
      <c r="J344" s="55">
        <f t="shared" si="99"/>
        <v>-57.02926575218455</v>
      </c>
      <c r="K344" s="55">
        <f t="shared" si="100"/>
        <v>-38.631558048454202</v>
      </c>
      <c r="L344" s="55">
        <f t="shared" si="101"/>
        <v>-57.46647465062982</v>
      </c>
      <c r="M344" s="55">
        <f t="shared" si="102"/>
        <v>-39.770526168780783</v>
      </c>
      <c r="N344" s="55">
        <f t="shared" si="103"/>
        <v>-57.903683549075083</v>
      </c>
      <c r="O344" s="55">
        <f t="shared" si="104"/>
        <v>-40.909494289107371</v>
      </c>
      <c r="P344" s="55">
        <f t="shared" si="105"/>
        <v>-58.340892447520346</v>
      </c>
      <c r="Q344" s="55">
        <f t="shared" si="106"/>
        <v>-42.048462409433952</v>
      </c>
      <c r="R344" s="55">
        <f t="shared" si="107"/>
        <v>-58.778101345965617</v>
      </c>
      <c r="S344" s="55">
        <f t="shared" si="108"/>
        <v>-43.18743052976054</v>
      </c>
      <c r="V344" s="48"/>
    </row>
    <row r="345" spans="1:22" x14ac:dyDescent="0.15">
      <c r="A345" s="56">
        <v>340</v>
      </c>
      <c r="B345" s="55">
        <f t="shared" si="91"/>
        <v>-54.683735231386905</v>
      </c>
      <c r="C345" s="55">
        <f t="shared" si="92"/>
        <v>-34.298780658685658</v>
      </c>
      <c r="D345" s="55">
        <f t="shared" si="93"/>
        <v>-55.100999806244218</v>
      </c>
      <c r="E345" s="55">
        <f t="shared" si="94"/>
        <v>-35.445205656044465</v>
      </c>
      <c r="F345" s="55">
        <f t="shared" si="95"/>
        <v>-55.518264381101538</v>
      </c>
      <c r="G345" s="55">
        <f t="shared" si="96"/>
        <v>-36.591630653403271</v>
      </c>
      <c r="H345" s="55">
        <f t="shared" si="97"/>
        <v>-55.935528955958851</v>
      </c>
      <c r="I345" s="55">
        <f t="shared" si="98"/>
        <v>-37.738055650762078</v>
      </c>
      <c r="J345" s="55">
        <f t="shared" si="99"/>
        <v>-56.352793530816172</v>
      </c>
      <c r="K345" s="55">
        <f t="shared" si="100"/>
        <v>-38.884480648120892</v>
      </c>
      <c r="L345" s="55">
        <f t="shared" si="101"/>
        <v>-56.770058105673485</v>
      </c>
      <c r="M345" s="55">
        <f t="shared" si="102"/>
        <v>-40.030905645479699</v>
      </c>
      <c r="N345" s="55">
        <f t="shared" si="103"/>
        <v>-57.187322680530798</v>
      </c>
      <c r="O345" s="55">
        <f t="shared" si="104"/>
        <v>-41.177330642838506</v>
      </c>
      <c r="P345" s="55">
        <f t="shared" si="105"/>
        <v>-57.604587255388118</v>
      </c>
      <c r="Q345" s="55">
        <f t="shared" si="106"/>
        <v>-42.323755640197312</v>
      </c>
      <c r="R345" s="55">
        <f t="shared" si="107"/>
        <v>-58.021851830245431</v>
      </c>
      <c r="S345" s="55">
        <f t="shared" si="108"/>
        <v>-43.470180637556119</v>
      </c>
      <c r="V345" s="48"/>
    </row>
    <row r="346" spans="1:22" x14ac:dyDescent="0.15">
      <c r="A346" s="56">
        <v>341</v>
      </c>
      <c r="B346" s="55">
        <f t="shared" si="91"/>
        <v>-54.083237637686253</v>
      </c>
      <c r="C346" s="55">
        <f t="shared" si="92"/>
        <v>-34.511428009375052</v>
      </c>
      <c r="D346" s="55">
        <f t="shared" si="93"/>
        <v>-54.480430786123982</v>
      </c>
      <c r="E346" s="55">
        <f t="shared" si="94"/>
        <v>-35.664960671606217</v>
      </c>
      <c r="F346" s="55">
        <f t="shared" si="95"/>
        <v>-54.877623934561718</v>
      </c>
      <c r="G346" s="55">
        <f t="shared" si="96"/>
        <v>-36.818493333837381</v>
      </c>
      <c r="H346" s="55">
        <f t="shared" si="97"/>
        <v>-55.274817082999448</v>
      </c>
      <c r="I346" s="55">
        <f t="shared" si="98"/>
        <v>-37.972025996068545</v>
      </c>
      <c r="J346" s="55">
        <f t="shared" si="99"/>
        <v>-55.672010231437184</v>
      </c>
      <c r="K346" s="55">
        <f t="shared" si="100"/>
        <v>-39.125558658299717</v>
      </c>
      <c r="L346" s="55">
        <f t="shared" si="101"/>
        <v>-56.069203379874914</v>
      </c>
      <c r="M346" s="55">
        <f t="shared" si="102"/>
        <v>-40.279091320530888</v>
      </c>
      <c r="N346" s="55">
        <f t="shared" si="103"/>
        <v>-56.466396528312643</v>
      </c>
      <c r="O346" s="55">
        <f t="shared" si="104"/>
        <v>-41.432623982762053</v>
      </c>
      <c r="P346" s="55">
        <f t="shared" si="105"/>
        <v>-56.863589676750379</v>
      </c>
      <c r="Q346" s="55">
        <f t="shared" si="106"/>
        <v>-42.586156644993217</v>
      </c>
      <c r="R346" s="55">
        <f t="shared" si="107"/>
        <v>-57.260782825188109</v>
      </c>
      <c r="S346" s="55">
        <f t="shared" si="108"/>
        <v>-43.739689307224381</v>
      </c>
      <c r="V346" s="48"/>
    </row>
    <row r="347" spans="1:22" x14ac:dyDescent="0.15">
      <c r="A347" s="56">
        <v>342</v>
      </c>
      <c r="B347" s="55">
        <f t="shared" si="91"/>
        <v>-53.479120294685593</v>
      </c>
      <c r="C347" s="55">
        <f t="shared" si="92"/>
        <v>-34.713562844773101</v>
      </c>
      <c r="D347" s="55">
        <f t="shared" si="93"/>
        <v>-53.856121027823029</v>
      </c>
      <c r="E347" s="55">
        <f t="shared" si="94"/>
        <v>-35.873851794653191</v>
      </c>
      <c r="F347" s="55">
        <f t="shared" si="95"/>
        <v>-54.233121760960465</v>
      </c>
      <c r="G347" s="55">
        <f t="shared" si="96"/>
        <v>-37.034140744533275</v>
      </c>
      <c r="H347" s="55">
        <f t="shared" si="97"/>
        <v>-54.610122494097894</v>
      </c>
      <c r="I347" s="55">
        <f t="shared" si="98"/>
        <v>-38.194429694413365</v>
      </c>
      <c r="J347" s="55">
        <f t="shared" si="99"/>
        <v>-54.987123227235337</v>
      </c>
      <c r="K347" s="55">
        <f t="shared" si="100"/>
        <v>-39.354718644293456</v>
      </c>
      <c r="L347" s="55">
        <f t="shared" si="101"/>
        <v>-55.364123960372773</v>
      </c>
      <c r="M347" s="55">
        <f t="shared" si="102"/>
        <v>-40.515007594173539</v>
      </c>
      <c r="N347" s="55">
        <f t="shared" si="103"/>
        <v>-55.741124693510208</v>
      </c>
      <c r="O347" s="55">
        <f t="shared" si="104"/>
        <v>-41.67529654405363</v>
      </c>
      <c r="P347" s="55">
        <f t="shared" si="105"/>
        <v>-56.118125426647644</v>
      </c>
      <c r="Q347" s="55">
        <f t="shared" si="106"/>
        <v>-42.835585493933714</v>
      </c>
      <c r="R347" s="55">
        <f t="shared" si="107"/>
        <v>-56.49512615978508</v>
      </c>
      <c r="S347" s="55">
        <f t="shared" si="108"/>
        <v>-43.995874443813797</v>
      </c>
      <c r="V347" s="48"/>
    </row>
    <row r="348" spans="1:22" x14ac:dyDescent="0.15">
      <c r="A348" s="56">
        <v>343</v>
      </c>
      <c r="B348" s="55">
        <f t="shared" si="91"/>
        <v>-52.87156722237988</v>
      </c>
      <c r="C348" s="55">
        <f t="shared" si="92"/>
        <v>-34.905123592650803</v>
      </c>
      <c r="D348" s="55">
        <f t="shared" si="93"/>
        <v>-53.228260702141611</v>
      </c>
      <c r="E348" s="55">
        <f t="shared" si="94"/>
        <v>-36.071815394925707</v>
      </c>
      <c r="F348" s="55">
        <f t="shared" si="95"/>
        <v>-53.584954181903356</v>
      </c>
      <c r="G348" s="55">
        <f t="shared" si="96"/>
        <v>-37.238507197200605</v>
      </c>
      <c r="H348" s="55">
        <f t="shared" si="97"/>
        <v>-53.941647661665087</v>
      </c>
      <c r="I348" s="55">
        <f t="shared" si="98"/>
        <v>-38.405198999475509</v>
      </c>
      <c r="J348" s="55">
        <f t="shared" si="99"/>
        <v>-54.298341141426832</v>
      </c>
      <c r="K348" s="55">
        <f t="shared" si="100"/>
        <v>-39.571890801750421</v>
      </c>
      <c r="L348" s="55">
        <f t="shared" si="101"/>
        <v>-54.65503462118857</v>
      </c>
      <c r="M348" s="55">
        <f t="shared" si="102"/>
        <v>-40.738582604025318</v>
      </c>
      <c r="N348" s="55">
        <f t="shared" si="103"/>
        <v>-55.011728100950307</v>
      </c>
      <c r="O348" s="55">
        <f t="shared" si="104"/>
        <v>-41.905274406300222</v>
      </c>
      <c r="P348" s="55">
        <f t="shared" si="105"/>
        <v>-55.368421580712045</v>
      </c>
      <c r="Q348" s="55">
        <f t="shared" si="106"/>
        <v>-43.071966208575127</v>
      </c>
      <c r="R348" s="55">
        <f t="shared" si="107"/>
        <v>-55.725115060473783</v>
      </c>
      <c r="S348" s="55">
        <f t="shared" si="108"/>
        <v>-44.238658010850031</v>
      </c>
      <c r="V348" s="48"/>
    </row>
    <row r="349" spans="1:22" x14ac:dyDescent="0.15">
      <c r="A349" s="56">
        <v>344</v>
      </c>
      <c r="B349" s="55">
        <f t="shared" si="91"/>
        <v>-52.260763487320496</v>
      </c>
      <c r="C349" s="55">
        <f t="shared" si="92"/>
        <v>-35.086051901748633</v>
      </c>
      <c r="D349" s="55">
        <f t="shared" si="93"/>
        <v>-52.597041061417237</v>
      </c>
      <c r="E349" s="55">
        <f t="shared" si="94"/>
        <v>-36.25879117079338</v>
      </c>
      <c r="F349" s="55">
        <f t="shared" si="95"/>
        <v>-52.93331863551397</v>
      </c>
      <c r="G349" s="55">
        <f t="shared" si="96"/>
        <v>-37.431530439838127</v>
      </c>
      <c r="H349" s="55">
        <f t="shared" si="97"/>
        <v>-53.269596209610711</v>
      </c>
      <c r="I349" s="55">
        <f t="shared" si="98"/>
        <v>-38.604269708882875</v>
      </c>
      <c r="J349" s="55">
        <f t="shared" si="99"/>
        <v>-53.605873783707452</v>
      </c>
      <c r="K349" s="55">
        <f t="shared" si="100"/>
        <v>-39.777008977927629</v>
      </c>
      <c r="L349" s="55">
        <f t="shared" si="101"/>
        <v>-53.942151357804192</v>
      </c>
      <c r="M349" s="55">
        <f t="shared" si="102"/>
        <v>-40.949748246972376</v>
      </c>
      <c r="N349" s="55">
        <f t="shared" si="103"/>
        <v>-54.278428931900933</v>
      </c>
      <c r="O349" s="55">
        <f t="shared" si="104"/>
        <v>-42.122487516017124</v>
      </c>
      <c r="P349" s="55">
        <f t="shared" si="105"/>
        <v>-54.614706505997674</v>
      </c>
      <c r="Q349" s="55">
        <f t="shared" si="106"/>
        <v>-43.295226785061871</v>
      </c>
      <c r="R349" s="55">
        <f t="shared" si="107"/>
        <v>-54.950984080094415</v>
      </c>
      <c r="S349" s="55">
        <f t="shared" si="108"/>
        <v>-44.467966054106618</v>
      </c>
      <c r="V349" s="48"/>
    </row>
    <row r="350" spans="1:22" x14ac:dyDescent="0.15">
      <c r="A350" s="56">
        <v>345</v>
      </c>
      <c r="B350" s="55">
        <f t="shared" si="91"/>
        <v>-51.646895146242009</v>
      </c>
      <c r="C350" s="55">
        <f t="shared" si="92"/>
        <v>-35.256292659550994</v>
      </c>
      <c r="D350" s="55">
        <f t="shared" si="93"/>
        <v>-51.962654381267086</v>
      </c>
      <c r="E350" s="55">
        <f t="shared" si="94"/>
        <v>-36.434722167623654</v>
      </c>
      <c r="F350" s="55">
        <f t="shared" si="95"/>
        <v>-52.278413616292156</v>
      </c>
      <c r="G350" s="55">
        <f t="shared" si="96"/>
        <v>-37.613151675696315</v>
      </c>
      <c r="H350" s="55">
        <f t="shared" si="97"/>
        <v>-52.594172851317232</v>
      </c>
      <c r="I350" s="55">
        <f t="shared" si="98"/>
        <v>-38.791581183768983</v>
      </c>
      <c r="J350" s="55">
        <f t="shared" si="99"/>
        <v>-52.909932086342309</v>
      </c>
      <c r="K350" s="55">
        <f t="shared" si="100"/>
        <v>-39.970010691841651</v>
      </c>
      <c r="L350" s="55">
        <f t="shared" si="101"/>
        <v>-53.225691321367385</v>
      </c>
      <c r="M350" s="55">
        <f t="shared" si="102"/>
        <v>-41.148440199914312</v>
      </c>
      <c r="N350" s="55">
        <f t="shared" si="103"/>
        <v>-53.541450556392462</v>
      </c>
      <c r="O350" s="55">
        <f t="shared" si="104"/>
        <v>-42.326869707986972</v>
      </c>
      <c r="P350" s="55">
        <f t="shared" si="105"/>
        <v>-53.857209791417532</v>
      </c>
      <c r="Q350" s="55">
        <f t="shared" si="106"/>
        <v>-43.505299216059633</v>
      </c>
      <c r="R350" s="55">
        <f t="shared" si="107"/>
        <v>-54.172969026442608</v>
      </c>
      <c r="S350" s="55">
        <f t="shared" si="108"/>
        <v>-44.683728724132301</v>
      </c>
      <c r="V350" s="48"/>
    </row>
    <row r="351" spans="1:22" x14ac:dyDescent="0.15">
      <c r="A351" s="56">
        <v>346</v>
      </c>
      <c r="B351" s="55">
        <f t="shared" si="91"/>
        <v>-51.030149189387878</v>
      </c>
      <c r="C351" s="55">
        <f t="shared" si="92"/>
        <v>-35.415794009073871</v>
      </c>
      <c r="D351" s="55">
        <f t="shared" si="93"/>
        <v>-51.325293902019475</v>
      </c>
      <c r="E351" s="55">
        <f t="shared" si="94"/>
        <v>-36.599554795130587</v>
      </c>
      <c r="F351" s="55">
        <f t="shared" si="95"/>
        <v>-51.620438614651071</v>
      </c>
      <c r="G351" s="55">
        <f t="shared" si="96"/>
        <v>-37.783315581187303</v>
      </c>
      <c r="H351" s="55">
        <f t="shared" si="97"/>
        <v>-51.915583327282661</v>
      </c>
      <c r="I351" s="55">
        <f t="shared" si="98"/>
        <v>-38.967076367244012</v>
      </c>
      <c r="J351" s="55">
        <f t="shared" si="99"/>
        <v>-52.210728039914258</v>
      </c>
      <c r="K351" s="55">
        <f t="shared" si="100"/>
        <v>-40.150837153300735</v>
      </c>
      <c r="L351" s="55">
        <f t="shared" si="101"/>
        <v>-52.505872752545855</v>
      </c>
      <c r="M351" s="55">
        <f t="shared" si="102"/>
        <v>-41.334597939357451</v>
      </c>
      <c r="N351" s="55">
        <f t="shared" si="103"/>
        <v>-52.801017465177452</v>
      </c>
      <c r="O351" s="55">
        <f t="shared" si="104"/>
        <v>-42.518358725414167</v>
      </c>
      <c r="P351" s="55">
        <f t="shared" si="105"/>
        <v>-53.096162177809042</v>
      </c>
      <c r="Q351" s="55">
        <f t="shared" si="106"/>
        <v>-43.702119511470883</v>
      </c>
      <c r="R351" s="55">
        <f t="shared" si="107"/>
        <v>-53.391306890440639</v>
      </c>
      <c r="S351" s="55">
        <f t="shared" si="108"/>
        <v>-44.885880297527592</v>
      </c>
      <c r="V351" s="48"/>
    </row>
    <row r="352" spans="1:22" x14ac:dyDescent="0.15">
      <c r="A352" s="56">
        <v>347</v>
      </c>
      <c r="B352" s="55">
        <f t="shared" si="91"/>
        <v>-50.410713483551092</v>
      </c>
      <c r="C352" s="55">
        <f t="shared" si="92"/>
        <v>-35.564507364661083</v>
      </c>
      <c r="D352" s="55">
        <f t="shared" si="93"/>
        <v>-50.685153769850601</v>
      </c>
      <c r="E352" s="55">
        <f t="shared" si="94"/>
        <v>-36.753238843699066</v>
      </c>
      <c r="F352" s="55">
        <f t="shared" si="95"/>
        <v>-50.959594056150117</v>
      </c>
      <c r="G352" s="55">
        <f t="shared" si="96"/>
        <v>-37.941970322737056</v>
      </c>
      <c r="H352" s="55">
        <f t="shared" si="97"/>
        <v>-51.234034342449633</v>
      </c>
      <c r="I352" s="55">
        <f t="shared" si="98"/>
        <v>-39.130701801775039</v>
      </c>
      <c r="J352" s="55">
        <f t="shared" si="99"/>
        <v>-51.508474628749148</v>
      </c>
      <c r="K352" s="55">
        <f t="shared" si="100"/>
        <v>-40.31943328081303</v>
      </c>
      <c r="L352" s="55">
        <f t="shared" si="101"/>
        <v>-51.782914915048664</v>
      </c>
      <c r="M352" s="55">
        <f t="shared" si="102"/>
        <v>-41.50816475985102</v>
      </c>
      <c r="N352" s="55">
        <f t="shared" si="103"/>
        <v>-52.05735520134818</v>
      </c>
      <c r="O352" s="55">
        <f t="shared" si="104"/>
        <v>-42.696896238889003</v>
      </c>
      <c r="P352" s="55">
        <f t="shared" si="105"/>
        <v>-52.331795487647696</v>
      </c>
      <c r="Q352" s="55">
        <f t="shared" si="106"/>
        <v>-43.885627717926987</v>
      </c>
      <c r="R352" s="55">
        <f t="shared" si="107"/>
        <v>-52.606235773947212</v>
      </c>
      <c r="S352" s="55">
        <f t="shared" si="108"/>
        <v>-45.074359196964977</v>
      </c>
      <c r="V352" s="48"/>
    </row>
    <row r="353" spans="1:22" x14ac:dyDescent="0.15">
      <c r="A353" s="56">
        <v>348</v>
      </c>
      <c r="B353" s="55">
        <f t="shared" si="91"/>
        <v>-49.78877671484824</v>
      </c>
      <c r="C353" s="55">
        <f t="shared" si="92"/>
        <v>-35.702387426783901</v>
      </c>
      <c r="D353" s="55">
        <f t="shared" si="93"/>
        <v>-50.042428977645905</v>
      </c>
      <c r="E353" s="55">
        <f t="shared" si="94"/>
        <v>-36.895727499679147</v>
      </c>
      <c r="F353" s="55">
        <f t="shared" si="95"/>
        <v>-50.29608124044357</v>
      </c>
      <c r="G353" s="55">
        <f t="shared" si="96"/>
        <v>-38.089067572574386</v>
      </c>
      <c r="H353" s="55">
        <f t="shared" si="97"/>
        <v>-50.549733503241242</v>
      </c>
      <c r="I353" s="55">
        <f t="shared" si="98"/>
        <v>-39.282407645469625</v>
      </c>
      <c r="J353" s="55">
        <f t="shared" si="99"/>
        <v>-50.803385766038907</v>
      </c>
      <c r="K353" s="55">
        <f t="shared" si="100"/>
        <v>-40.475747718364879</v>
      </c>
      <c r="L353" s="55">
        <f t="shared" si="101"/>
        <v>-51.057038028836573</v>
      </c>
      <c r="M353" s="55">
        <f t="shared" si="102"/>
        <v>-41.669087791260118</v>
      </c>
      <c r="N353" s="55">
        <f t="shared" si="103"/>
        <v>-51.310690291634238</v>
      </c>
      <c r="O353" s="55">
        <f t="shared" si="104"/>
        <v>-42.862427864155357</v>
      </c>
      <c r="P353" s="55">
        <f t="shared" si="105"/>
        <v>-51.564342554431903</v>
      </c>
      <c r="Q353" s="55">
        <f t="shared" si="106"/>
        <v>-44.055767937050604</v>
      </c>
      <c r="R353" s="55">
        <f t="shared" si="107"/>
        <v>-51.817994817229575</v>
      </c>
      <c r="S353" s="55">
        <f t="shared" si="108"/>
        <v>-45.249108009945843</v>
      </c>
      <c r="V353" s="48"/>
    </row>
    <row r="354" spans="1:22" x14ac:dyDescent="0.15">
      <c r="A354" s="56">
        <v>349</v>
      </c>
      <c r="B354" s="55">
        <f t="shared" si="91"/>
        <v>-49.164528331243886</v>
      </c>
      <c r="C354" s="55">
        <f t="shared" si="92"/>
        <v>-35.829392195839738</v>
      </c>
      <c r="D354" s="55">
        <f t="shared" si="93"/>
        <v>-49.397315305603264</v>
      </c>
      <c r="E354" s="55">
        <f t="shared" si="94"/>
        <v>-37.026977359645883</v>
      </c>
      <c r="F354" s="55">
        <f t="shared" si="95"/>
        <v>-49.630102279962649</v>
      </c>
      <c r="G354" s="55">
        <f t="shared" si="96"/>
        <v>-38.224562523452036</v>
      </c>
      <c r="H354" s="55">
        <f t="shared" si="97"/>
        <v>-49.862889254322035</v>
      </c>
      <c r="I354" s="55">
        <f t="shared" si="98"/>
        <v>-39.422147687258182</v>
      </c>
      <c r="J354" s="55">
        <f t="shared" si="99"/>
        <v>-50.09567622868142</v>
      </c>
      <c r="K354" s="55">
        <f t="shared" si="100"/>
        <v>-40.619732851064335</v>
      </c>
      <c r="L354" s="55">
        <f t="shared" si="101"/>
        <v>-50.328463203040805</v>
      </c>
      <c r="M354" s="55">
        <f t="shared" si="102"/>
        <v>-41.817318014870487</v>
      </c>
      <c r="N354" s="55">
        <f t="shared" si="103"/>
        <v>-50.56125017740019</v>
      </c>
      <c r="O354" s="55">
        <f t="shared" si="104"/>
        <v>-43.014903178676633</v>
      </c>
      <c r="P354" s="55">
        <f t="shared" si="105"/>
        <v>-50.794037151759575</v>
      </c>
      <c r="Q354" s="55">
        <f t="shared" si="106"/>
        <v>-44.212488342482786</v>
      </c>
      <c r="R354" s="55">
        <f t="shared" si="107"/>
        <v>-51.02682412611896</v>
      </c>
      <c r="S354" s="55">
        <f t="shared" si="108"/>
        <v>-45.410073506288931</v>
      </c>
      <c r="V354" s="48"/>
    </row>
    <row r="355" spans="1:22" x14ac:dyDescent="0.15">
      <c r="A355" s="56">
        <v>350</v>
      </c>
      <c r="B355" s="55">
        <f t="shared" si="91"/>
        <v>-48.538158484842995</v>
      </c>
      <c r="C355" s="55">
        <f t="shared" si="92"/>
        <v>-35.945482984945592</v>
      </c>
      <c r="D355" s="55">
        <f t="shared" si="93"/>
        <v>-48.750009261596652</v>
      </c>
      <c r="E355" s="55">
        <f t="shared" si="94"/>
        <v>-37.146948443620481</v>
      </c>
      <c r="F355" s="55">
        <f t="shared" si="95"/>
        <v>-48.961860038350309</v>
      </c>
      <c r="G355" s="55">
        <f t="shared" si="96"/>
        <v>-38.348413902295377</v>
      </c>
      <c r="H355" s="55">
        <f t="shared" si="97"/>
        <v>-49.173710815103959</v>
      </c>
      <c r="I355" s="55">
        <f t="shared" si="98"/>
        <v>-39.549879360970266</v>
      </c>
      <c r="J355" s="55">
        <f t="shared" si="99"/>
        <v>-49.385561591857623</v>
      </c>
      <c r="K355" s="55">
        <f t="shared" si="100"/>
        <v>-40.751344819645169</v>
      </c>
      <c r="L355" s="55">
        <f t="shared" si="101"/>
        <v>-49.597412368611273</v>
      </c>
      <c r="M355" s="55">
        <f t="shared" si="102"/>
        <v>-41.952810278320058</v>
      </c>
      <c r="N355" s="55">
        <f t="shared" si="103"/>
        <v>-49.80926314536493</v>
      </c>
      <c r="O355" s="55">
        <f t="shared" si="104"/>
        <v>-43.154275736994954</v>
      </c>
      <c r="P355" s="55">
        <f t="shared" si="105"/>
        <v>-50.021113922118587</v>
      </c>
      <c r="Q355" s="55">
        <f t="shared" si="106"/>
        <v>-44.355741195669843</v>
      </c>
      <c r="R355" s="55">
        <f t="shared" si="107"/>
        <v>-50.232964698872244</v>
      </c>
      <c r="S355" s="55">
        <f t="shared" si="108"/>
        <v>-45.557206654344739</v>
      </c>
      <c r="V355" s="48"/>
    </row>
    <row r="356" spans="1:22" x14ac:dyDescent="0.15">
      <c r="A356" s="56">
        <v>351</v>
      </c>
      <c r="B356" s="55">
        <f t="shared" si="91"/>
        <v>-47.909857973968442</v>
      </c>
      <c r="C356" s="55">
        <f t="shared" si="92"/>
        <v>-36.050624431722525</v>
      </c>
      <c r="D356" s="55">
        <f t="shared" si="93"/>
        <v>-48.100708021317523</v>
      </c>
      <c r="E356" s="55">
        <f t="shared" si="94"/>
        <v>-37.255604207248588</v>
      </c>
      <c r="F356" s="55">
        <f t="shared" si="95"/>
        <v>-48.291558068666603</v>
      </c>
      <c r="G356" s="55">
        <f t="shared" si="96"/>
        <v>-38.460583982774658</v>
      </c>
      <c r="H356" s="55">
        <f t="shared" si="97"/>
        <v>-48.482408116015684</v>
      </c>
      <c r="I356" s="55">
        <f t="shared" si="98"/>
        <v>-39.665563758300728</v>
      </c>
      <c r="J356" s="55">
        <f t="shared" si="99"/>
        <v>-48.673258163364764</v>
      </c>
      <c r="K356" s="55">
        <f t="shared" si="100"/>
        <v>-40.870543533826797</v>
      </c>
      <c r="L356" s="55">
        <f t="shared" si="101"/>
        <v>-48.864108210713852</v>
      </c>
      <c r="M356" s="55">
        <f t="shared" si="102"/>
        <v>-42.075523309352867</v>
      </c>
      <c r="N356" s="55">
        <f t="shared" si="103"/>
        <v>-49.054958258062932</v>
      </c>
      <c r="O356" s="55">
        <f t="shared" si="104"/>
        <v>-43.28050308487893</v>
      </c>
      <c r="P356" s="55">
        <f t="shared" si="105"/>
        <v>-49.245808305412012</v>
      </c>
      <c r="Q356" s="55">
        <f t="shared" si="106"/>
        <v>-44.485482860405</v>
      </c>
      <c r="R356" s="55">
        <f t="shared" si="107"/>
        <v>-49.436658352761093</v>
      </c>
      <c r="S356" s="55">
        <f t="shared" si="108"/>
        <v>-45.690462635931063</v>
      </c>
      <c r="V356" s="48"/>
    </row>
    <row r="357" spans="1:22" x14ac:dyDescent="0.15">
      <c r="A357" s="56">
        <v>352</v>
      </c>
      <c r="B357" s="55">
        <f t="shared" si="91"/>
        <v>-47.279818185042409</v>
      </c>
      <c r="C357" s="55">
        <f t="shared" si="92"/>
        <v>-36.144784509067314</v>
      </c>
      <c r="D357" s="55">
        <f t="shared" si="93"/>
        <v>-47.449609368213686</v>
      </c>
      <c r="E357" s="55">
        <f t="shared" si="94"/>
        <v>-37.352911552932028</v>
      </c>
      <c r="F357" s="55">
        <f t="shared" si="95"/>
        <v>-47.61940055138497</v>
      </c>
      <c r="G357" s="55">
        <f t="shared" si="96"/>
        <v>-38.561038596796742</v>
      </c>
      <c r="H357" s="55">
        <f t="shared" si="97"/>
        <v>-47.789191734556248</v>
      </c>
      <c r="I357" s="55">
        <f t="shared" si="98"/>
        <v>-39.769165640661456</v>
      </c>
      <c r="J357" s="55">
        <f t="shared" si="99"/>
        <v>-47.958982917727532</v>
      </c>
      <c r="K357" s="55">
        <f t="shared" si="100"/>
        <v>-40.977292684526176</v>
      </c>
      <c r="L357" s="55">
        <f t="shared" si="101"/>
        <v>-48.128774100898809</v>
      </c>
      <c r="M357" s="55">
        <f t="shared" si="102"/>
        <v>-42.185419728390897</v>
      </c>
      <c r="N357" s="55">
        <f t="shared" si="103"/>
        <v>-48.298565284070094</v>
      </c>
      <c r="O357" s="55">
        <f t="shared" si="104"/>
        <v>-43.393546772255611</v>
      </c>
      <c r="P357" s="55">
        <f t="shared" si="105"/>
        <v>-48.468356467241371</v>
      </c>
      <c r="Q357" s="55">
        <f t="shared" si="106"/>
        <v>-44.601673816120325</v>
      </c>
      <c r="R357" s="55">
        <f t="shared" si="107"/>
        <v>-48.638147650412648</v>
      </c>
      <c r="S357" s="55">
        <f t="shared" si="108"/>
        <v>-45.809800859985039</v>
      </c>
      <c r="V357" s="48"/>
    </row>
    <row r="358" spans="1:22" x14ac:dyDescent="0.15">
      <c r="A358" s="56">
        <v>353</v>
      </c>
      <c r="B358" s="55">
        <f t="shared" si="91"/>
        <v>-46.64823103428791</v>
      </c>
      <c r="C358" s="55">
        <f t="shared" si="92"/>
        <v>-36.22793453490825</v>
      </c>
      <c r="D358" s="55">
        <f t="shared" si="93"/>
        <v>-46.796911633242189</v>
      </c>
      <c r="E358" s="55">
        <f t="shared" si="94"/>
        <v>-37.438840839910661</v>
      </c>
      <c r="F358" s="55">
        <f t="shared" si="95"/>
        <v>-46.945592232196468</v>
      </c>
      <c r="G358" s="55">
        <f t="shared" si="96"/>
        <v>-38.649747144913079</v>
      </c>
      <c r="H358" s="55">
        <f t="shared" si="97"/>
        <v>-47.094272831150754</v>
      </c>
      <c r="I358" s="55">
        <f t="shared" si="98"/>
        <v>-39.860653449915489</v>
      </c>
      <c r="J358" s="55">
        <f t="shared" si="99"/>
        <v>-47.242953430105032</v>
      </c>
      <c r="K358" s="55">
        <f t="shared" si="100"/>
        <v>-41.071559754917907</v>
      </c>
      <c r="L358" s="55">
        <f t="shared" si="101"/>
        <v>-47.391634029059311</v>
      </c>
      <c r="M358" s="55">
        <f t="shared" si="102"/>
        <v>-42.282466059920317</v>
      </c>
      <c r="N358" s="55">
        <f t="shared" si="103"/>
        <v>-47.54031462801359</v>
      </c>
      <c r="O358" s="55">
        <f t="shared" si="104"/>
        <v>-43.493372364922728</v>
      </c>
      <c r="P358" s="55">
        <f t="shared" si="105"/>
        <v>-47.688995226967876</v>
      </c>
      <c r="Q358" s="55">
        <f t="shared" si="106"/>
        <v>-44.704278669925138</v>
      </c>
      <c r="R358" s="55">
        <f t="shared" si="107"/>
        <v>-47.837675825922155</v>
      </c>
      <c r="S358" s="55">
        <f t="shared" si="108"/>
        <v>-45.915184974927556</v>
      </c>
      <c r="V358" s="48"/>
    </row>
    <row r="359" spans="1:22" x14ac:dyDescent="0.15">
      <c r="A359" s="56">
        <v>354</v>
      </c>
      <c r="B359" s="55">
        <f t="shared" si="91"/>
        <v>-46.015288909269351</v>
      </c>
      <c r="C359" s="55">
        <f t="shared" si="92"/>
        <v>-36.300049180941976</v>
      </c>
      <c r="D359" s="55">
        <f t="shared" si="93"/>
        <v>-46.142813634455891</v>
      </c>
      <c r="E359" s="55">
        <f t="shared" si="94"/>
        <v>-37.513365893291265</v>
      </c>
      <c r="F359" s="55">
        <f t="shared" si="95"/>
        <v>-46.270338359642423</v>
      </c>
      <c r="G359" s="55">
        <f t="shared" si="96"/>
        <v>-38.726682605640562</v>
      </c>
      <c r="H359" s="55">
        <f t="shared" si="97"/>
        <v>-46.397863084828963</v>
      </c>
      <c r="I359" s="55">
        <f t="shared" si="98"/>
        <v>-39.939999317989852</v>
      </c>
      <c r="J359" s="55">
        <f t="shared" si="99"/>
        <v>-46.525387810015502</v>
      </c>
      <c r="K359" s="55">
        <f t="shared" si="100"/>
        <v>-41.153316030339148</v>
      </c>
      <c r="L359" s="55">
        <f t="shared" si="101"/>
        <v>-46.652912535202042</v>
      </c>
      <c r="M359" s="55">
        <f t="shared" si="102"/>
        <v>-42.366632742688445</v>
      </c>
      <c r="N359" s="55">
        <f t="shared" si="103"/>
        <v>-46.780437260388574</v>
      </c>
      <c r="O359" s="55">
        <f t="shared" si="104"/>
        <v>-43.579949455037735</v>
      </c>
      <c r="P359" s="55">
        <f t="shared" si="105"/>
        <v>-46.907961985575113</v>
      </c>
      <c r="Q359" s="55">
        <f t="shared" si="106"/>
        <v>-44.793266167387031</v>
      </c>
      <c r="R359" s="55">
        <f t="shared" si="107"/>
        <v>-47.035486710761646</v>
      </c>
      <c r="S359" s="55">
        <f t="shared" si="108"/>
        <v>-46.006582879736321</v>
      </c>
      <c r="V359" s="48"/>
    </row>
    <row r="360" spans="1:22" x14ac:dyDescent="0.15">
      <c r="A360" s="56">
        <v>355</v>
      </c>
      <c r="B360" s="55">
        <f t="shared" si="91"/>
        <v>-45.38118461028953</v>
      </c>
      <c r="C360" s="55">
        <f t="shared" si="92"/>
        <v>-36.36110648034871</v>
      </c>
      <c r="D360" s="55">
        <f t="shared" si="93"/>
        <v>-45.487514616441672</v>
      </c>
      <c r="E360" s="55">
        <f t="shared" si="94"/>
        <v>-37.576464012020644</v>
      </c>
      <c r="F360" s="55">
        <f t="shared" si="95"/>
        <v>-45.593844622593821</v>
      </c>
      <c r="G360" s="55">
        <f t="shared" si="96"/>
        <v>-38.791821543692571</v>
      </c>
      <c r="H360" s="55">
        <f t="shared" si="97"/>
        <v>-45.700174628745962</v>
      </c>
      <c r="I360" s="55">
        <f t="shared" si="98"/>
        <v>-40.007179075364498</v>
      </c>
      <c r="J360" s="55">
        <f t="shared" si="99"/>
        <v>-45.806504634898104</v>
      </c>
      <c r="K360" s="55">
        <f t="shared" si="100"/>
        <v>-41.222536607036432</v>
      </c>
      <c r="L360" s="55">
        <f t="shared" si="101"/>
        <v>-45.912834641050246</v>
      </c>
      <c r="M360" s="55">
        <f t="shared" si="102"/>
        <v>-42.437894138708359</v>
      </c>
      <c r="N360" s="55">
        <f t="shared" si="103"/>
        <v>-46.019164647202388</v>
      </c>
      <c r="O360" s="55">
        <f t="shared" si="104"/>
        <v>-43.653251670380293</v>
      </c>
      <c r="P360" s="55">
        <f t="shared" si="105"/>
        <v>-46.125494653354536</v>
      </c>
      <c r="Q360" s="55">
        <f t="shared" si="106"/>
        <v>-44.86860920205222</v>
      </c>
      <c r="R360" s="55">
        <f t="shared" si="107"/>
        <v>-46.231824659506678</v>
      </c>
      <c r="S360" s="55">
        <f t="shared" si="108"/>
        <v>-46.083966733724147</v>
      </c>
      <c r="V360" s="48"/>
    </row>
    <row r="361" spans="1:22" x14ac:dyDescent="0.15">
      <c r="A361" s="56">
        <v>356</v>
      </c>
      <c r="B361" s="55">
        <f t="shared" si="91"/>
        <v>-44.746111291660554</v>
      </c>
      <c r="C361" s="55">
        <f t="shared" si="92"/>
        <v>-36.411087834483588</v>
      </c>
      <c r="D361" s="55">
        <f t="shared" si="93"/>
        <v>-44.83121418962839</v>
      </c>
      <c r="E361" s="55">
        <f t="shared" si="94"/>
        <v>-37.628115975800569</v>
      </c>
      <c r="F361" s="55">
        <f t="shared" si="95"/>
        <v>-44.916317087596219</v>
      </c>
      <c r="G361" s="55">
        <f t="shared" si="96"/>
        <v>-38.845144117117556</v>
      </c>
      <c r="H361" s="55">
        <f t="shared" si="97"/>
        <v>-45.001419985564056</v>
      </c>
      <c r="I361" s="55">
        <f t="shared" si="98"/>
        <v>-40.062172258434543</v>
      </c>
      <c r="J361" s="55">
        <f t="shared" si="99"/>
        <v>-45.086522883531885</v>
      </c>
      <c r="K361" s="55">
        <f t="shared" si="100"/>
        <v>-41.279200399751531</v>
      </c>
      <c r="L361" s="55">
        <f t="shared" si="101"/>
        <v>-45.171625781499721</v>
      </c>
      <c r="M361" s="55">
        <f t="shared" si="102"/>
        <v>-42.496228541068518</v>
      </c>
      <c r="N361" s="55">
        <f t="shared" si="103"/>
        <v>-45.25672867946755</v>
      </c>
      <c r="O361" s="55">
        <f t="shared" si="104"/>
        <v>-43.713256682385499</v>
      </c>
      <c r="P361" s="55">
        <f t="shared" si="105"/>
        <v>-45.341831577435386</v>
      </c>
      <c r="Q361" s="55">
        <f t="shared" si="106"/>
        <v>-44.930284823702486</v>
      </c>
      <c r="R361" s="55">
        <f t="shared" si="107"/>
        <v>-45.426934475403215</v>
      </c>
      <c r="S361" s="55">
        <f t="shared" si="108"/>
        <v>-46.147312965019474</v>
      </c>
      <c r="V361" s="48"/>
    </row>
    <row r="362" spans="1:22" x14ac:dyDescent="0.15">
      <c r="A362" s="56">
        <v>357</v>
      </c>
      <c r="B362" s="55">
        <f t="shared" si="91"/>
        <v>-44.11026240286747</v>
      </c>
      <c r="C362" s="55">
        <f t="shared" si="92"/>
        <v>-36.449978018541948</v>
      </c>
      <c r="D362" s="55">
        <f t="shared" si="93"/>
        <v>-44.174112269483864</v>
      </c>
      <c r="E362" s="55">
        <f t="shared" si="94"/>
        <v>-37.668306050942526</v>
      </c>
      <c r="F362" s="55">
        <f t="shared" si="95"/>
        <v>-44.237962136100258</v>
      </c>
      <c r="G362" s="55">
        <f t="shared" si="96"/>
        <v>-38.886634083343104</v>
      </c>
      <c r="H362" s="55">
        <f t="shared" si="97"/>
        <v>-44.301812002716652</v>
      </c>
      <c r="I362" s="55">
        <f t="shared" si="98"/>
        <v>-40.104962115743682</v>
      </c>
      <c r="J362" s="55">
        <f t="shared" si="99"/>
        <v>-44.365661869333039</v>
      </c>
      <c r="K362" s="55">
        <f t="shared" si="100"/>
        <v>-41.323290148144267</v>
      </c>
      <c r="L362" s="55">
        <f t="shared" si="101"/>
        <v>-44.429511735949433</v>
      </c>
      <c r="M362" s="55">
        <f t="shared" si="102"/>
        <v>-42.541618180544845</v>
      </c>
      <c r="N362" s="55">
        <f t="shared" si="103"/>
        <v>-44.493361602565827</v>
      </c>
      <c r="O362" s="55">
        <f t="shared" si="104"/>
        <v>-43.759946212945422</v>
      </c>
      <c r="P362" s="55">
        <f t="shared" si="105"/>
        <v>-44.557211469182221</v>
      </c>
      <c r="Q362" s="55">
        <f t="shared" si="106"/>
        <v>-44.978274245346007</v>
      </c>
      <c r="R362" s="55">
        <f t="shared" si="107"/>
        <v>-44.621061335798608</v>
      </c>
      <c r="S362" s="55">
        <f t="shared" si="108"/>
        <v>-46.196602277746585</v>
      </c>
      <c r="V362" s="48"/>
    </row>
    <row r="363" spans="1:22" x14ac:dyDescent="0.15">
      <c r="A363" s="56">
        <v>358</v>
      </c>
      <c r="B363" s="55">
        <f t="shared" si="91"/>
        <v>-43.473831629641282</v>
      </c>
      <c r="C363" s="55">
        <f t="shared" si="92"/>
        <v>-36.477765186196997</v>
      </c>
      <c r="D363" s="55">
        <f t="shared" si="93"/>
        <v>-43.516409015618336</v>
      </c>
      <c r="E363" s="55">
        <f t="shared" si="94"/>
        <v>-37.697021995160291</v>
      </c>
      <c r="F363" s="55">
        <f t="shared" si="95"/>
        <v>-43.558986401595384</v>
      </c>
      <c r="G363" s="55">
        <f t="shared" si="96"/>
        <v>-38.916278804123586</v>
      </c>
      <c r="H363" s="55">
        <f t="shared" si="97"/>
        <v>-43.601563787572438</v>
      </c>
      <c r="I363" s="55">
        <f t="shared" si="98"/>
        <v>-40.13553561308688</v>
      </c>
      <c r="J363" s="55">
        <f t="shared" si="99"/>
        <v>-43.644141173549485</v>
      </c>
      <c r="K363" s="55">
        <f t="shared" si="100"/>
        <v>-41.354792422050188</v>
      </c>
      <c r="L363" s="55">
        <f t="shared" si="101"/>
        <v>-43.68671855952654</v>
      </c>
      <c r="M363" s="55">
        <f t="shared" si="102"/>
        <v>-42.574049231013483</v>
      </c>
      <c r="N363" s="55">
        <f t="shared" si="103"/>
        <v>-43.729295945503587</v>
      </c>
      <c r="O363" s="55">
        <f t="shared" si="104"/>
        <v>-43.793306039976777</v>
      </c>
      <c r="P363" s="55">
        <f t="shared" si="105"/>
        <v>-43.771873331480641</v>
      </c>
      <c r="Q363" s="55">
        <f t="shared" si="106"/>
        <v>-45.012562848940071</v>
      </c>
      <c r="R363" s="55">
        <f t="shared" si="107"/>
        <v>-43.814450717457689</v>
      </c>
      <c r="S363" s="55">
        <f t="shared" si="108"/>
        <v>-46.231819657903365</v>
      </c>
      <c r="V363" s="48"/>
    </row>
    <row r="364" spans="1:22" x14ac:dyDescent="0.15">
      <c r="A364" s="56">
        <v>359</v>
      </c>
      <c r="B364" s="55">
        <f t="shared" si="91"/>
        <v>-42.837012834960888</v>
      </c>
      <c r="C364" s="55">
        <f t="shared" si="92"/>
        <v>-36.494440873208283</v>
      </c>
      <c r="D364" s="55">
        <f t="shared" si="93"/>
        <v>-42.858304770814371</v>
      </c>
      <c r="E364" s="55">
        <f t="shared" si="94"/>
        <v>-37.714255061299077</v>
      </c>
      <c r="F364" s="55">
        <f t="shared" si="95"/>
        <v>-42.879596706667861</v>
      </c>
      <c r="G364" s="55">
        <f t="shared" si="96"/>
        <v>-38.934069249389871</v>
      </c>
      <c r="H364" s="55">
        <f t="shared" si="97"/>
        <v>-42.900888642521345</v>
      </c>
      <c r="I364" s="55">
        <f t="shared" si="98"/>
        <v>-40.153883437480673</v>
      </c>
      <c r="J364" s="55">
        <f t="shared" si="99"/>
        <v>-42.922180578374835</v>
      </c>
      <c r="K364" s="55">
        <f t="shared" si="100"/>
        <v>-41.373697625571474</v>
      </c>
      <c r="L364" s="55">
        <f t="shared" si="101"/>
        <v>-42.943472514228318</v>
      </c>
      <c r="M364" s="55">
        <f t="shared" si="102"/>
        <v>-42.593511813662268</v>
      </c>
      <c r="N364" s="55">
        <f t="shared" si="103"/>
        <v>-42.964764450081809</v>
      </c>
      <c r="O364" s="55">
        <f t="shared" si="104"/>
        <v>-43.813326001753069</v>
      </c>
      <c r="P364" s="55">
        <f t="shared" si="105"/>
        <v>-42.986056385935292</v>
      </c>
      <c r="Q364" s="55">
        <f t="shared" si="106"/>
        <v>-45.033140189843863</v>
      </c>
      <c r="R364" s="55">
        <f t="shared" si="107"/>
        <v>-43.007348321788783</v>
      </c>
      <c r="S364" s="55">
        <f t="shared" si="108"/>
        <v>-46.252954377934657</v>
      </c>
      <c r="V364" s="48"/>
    </row>
    <row r="365" spans="1:22" x14ac:dyDescent="0.15">
      <c r="A365" s="56">
        <v>360</v>
      </c>
      <c r="B365" s="55">
        <f t="shared" si="91"/>
        <v>-42.20000000000001</v>
      </c>
      <c r="C365" s="55">
        <f t="shared" si="92"/>
        <v>-36.5</v>
      </c>
      <c r="D365" s="55">
        <f t="shared" si="93"/>
        <v>-42.20000000000001</v>
      </c>
      <c r="E365" s="55">
        <f t="shared" si="94"/>
        <v>-37.72</v>
      </c>
      <c r="F365" s="55">
        <f t="shared" si="95"/>
        <v>-42.20000000000001</v>
      </c>
      <c r="G365" s="55">
        <f t="shared" si="96"/>
        <v>-38.94</v>
      </c>
      <c r="H365" s="55">
        <f t="shared" si="97"/>
        <v>-42.20000000000001</v>
      </c>
      <c r="I365" s="55">
        <f t="shared" si="98"/>
        <v>-40.159999999999997</v>
      </c>
      <c r="J365" s="55">
        <f t="shared" si="99"/>
        <v>-42.20000000000001</v>
      </c>
      <c r="K365" s="55">
        <f t="shared" si="100"/>
        <v>-41.38</v>
      </c>
      <c r="L365" s="55">
        <f t="shared" si="101"/>
        <v>-42.20000000000001</v>
      </c>
      <c r="M365" s="55">
        <f t="shared" si="102"/>
        <v>-42.6</v>
      </c>
      <c r="N365" s="55">
        <f t="shared" si="103"/>
        <v>-42.200000000000017</v>
      </c>
      <c r="O365" s="55">
        <f t="shared" si="104"/>
        <v>-43.82</v>
      </c>
      <c r="P365" s="55">
        <f t="shared" si="105"/>
        <v>-42.200000000000017</v>
      </c>
      <c r="Q365" s="55">
        <f t="shared" si="106"/>
        <v>-45.04</v>
      </c>
      <c r="R365" s="55">
        <f t="shared" si="107"/>
        <v>-42.200000000000017</v>
      </c>
      <c r="S365" s="55">
        <f t="shared" si="108"/>
        <v>-46.26</v>
      </c>
      <c r="V365" s="48"/>
    </row>
    <row r="366" spans="1:22" x14ac:dyDescent="0.15">
      <c r="V366" s="48"/>
    </row>
    <row r="367" spans="1:22" x14ac:dyDescent="0.15">
      <c r="V367" s="48"/>
    </row>
    <row r="368" spans="1:22" x14ac:dyDescent="0.15">
      <c r="V368" s="48"/>
    </row>
    <row r="369" spans="22:22" x14ac:dyDescent="0.15">
      <c r="V369" s="48"/>
    </row>
    <row r="370" spans="22:22" x14ac:dyDescent="0.15">
      <c r="V370" s="48"/>
    </row>
    <row r="371" spans="22:22" x14ac:dyDescent="0.15">
      <c r="V371" s="48"/>
    </row>
  </sheetData>
  <sheetProtection algorithmName="SHA-512" hashValue="6aPHvqa7kNoRvYhpVcRlTV4R4LuhXpfUgnEeAufjZuWoMNlv1A29nzY6bU7R/R0N1U9b89/T9J/30/2mQp0N8Q==" saltValue="u1jsfHDspyt49BNqPnpf2g==" spinCount="100000" sheet="1" objects="1" scenarios="1"/>
  <mergeCells count="52"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X2"/>
    <mergeCell ref="AA1:AB1"/>
    <mergeCell ref="AC1:AD1"/>
    <mergeCell ref="AE1:AF1"/>
    <mergeCell ref="AG1:AH1"/>
    <mergeCell ref="AI1:AJ1"/>
    <mergeCell ref="AK1:AL1"/>
    <mergeCell ref="AM1:AN1"/>
    <mergeCell ref="AO1:AP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A2:AB2"/>
    <mergeCell ref="AC2:AD2"/>
    <mergeCell ref="AE2:AF2"/>
    <mergeCell ref="AG2:AH2"/>
    <mergeCell ref="AI2:AJ2"/>
    <mergeCell ref="AK2:AL2"/>
    <mergeCell ref="AM2:AN2"/>
    <mergeCell ref="AO2:AP2"/>
    <mergeCell ref="Z3:Z8"/>
    <mergeCell ref="AA3:AB3"/>
    <mergeCell ref="AC3:AD3"/>
    <mergeCell ref="AE3:AF3"/>
    <mergeCell ref="AG3:AH3"/>
    <mergeCell ref="AI3:AJ3"/>
    <mergeCell ref="AK3:AL3"/>
    <mergeCell ref="AM3:AN3"/>
    <mergeCell ref="AO3:AP3"/>
    <mergeCell ref="X14:X15"/>
    <mergeCell ref="X16:X17"/>
    <mergeCell ref="X18:X19"/>
    <mergeCell ref="X4:X5"/>
    <mergeCell ref="X6:X7"/>
    <mergeCell ref="X8:X9"/>
    <mergeCell ref="X10:X11"/>
    <mergeCell ref="X12:X13"/>
  </mergeCells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10"/>
  <sheetViews>
    <sheetView zoomScale="220" zoomScaleNormal="220" workbookViewId="0">
      <selection activeCell="A10" sqref="A10"/>
    </sheetView>
  </sheetViews>
  <sheetFormatPr defaultColWidth="11.59375" defaultRowHeight="14.25" x14ac:dyDescent="0.15"/>
  <cols>
    <col min="1" max="1024" width="11.59375" style="1"/>
  </cols>
  <sheetData>
    <row r="1" spans="1:5" x14ac:dyDescent="0.15">
      <c r="A1" s="51" t="s">
        <v>7</v>
      </c>
      <c r="B1" s="51" t="s">
        <v>47</v>
      </c>
      <c r="C1" s="51" t="s">
        <v>10</v>
      </c>
      <c r="D1" s="51" t="s">
        <v>48</v>
      </c>
      <c r="E1" s="51" t="s">
        <v>49</v>
      </c>
    </row>
    <row r="2" spans="1:5" x14ac:dyDescent="0.15">
      <c r="A2" s="55">
        <f>'Einteilung Staffellauf'!B3-400*ROUNDDOWN('Einteilung Staffellauf'!B3/400,0)</f>
        <v>0</v>
      </c>
      <c r="B2" s="55">
        <f t="shared" ref="B2:B10" si="0">180/PI()*IF(A2&lt;84.4,0,IF(A2&lt;200,(A2-84.4)/36.5,IF(A2&lt;284.4,PI(),PI()+(A2-284.4)/36.5)))</f>
        <v>0</v>
      </c>
      <c r="C2" s="55">
        <f t="shared" ref="C2:C10" si="1">E$2*COS($B2*PI()/180)</f>
        <v>37.11</v>
      </c>
      <c r="D2" s="55">
        <f t="shared" ref="D2:D10" si="2">IF(A2&lt;84.4,A2-84.4/2,IF(A2&lt;200,84.4/2+E$2*SIN($B2*PI()/180),IF(A2&lt;284.4,200+84.4/2-A2,-84.4/2+E$2*SIN($B2*PI()/180))))</f>
        <v>-42.2</v>
      </c>
      <c r="E2" s="55">
        <f>36.5+1.22/2</f>
        <v>37.11</v>
      </c>
    </row>
    <row r="3" spans="1:5" x14ac:dyDescent="0.15">
      <c r="A3" s="55">
        <f>('Einteilung Staffellauf'!B5-'Zeitnahme Staffellauf'!$B$3)-400*ROUNDDOWN(('Einteilung Staffellauf'!B5-'Zeitnahme Staffellauf'!$B$3)/400,0)</f>
        <v>31.106855296901472</v>
      </c>
      <c r="B3" s="55">
        <f t="shared" si="0"/>
        <v>0</v>
      </c>
      <c r="C3" s="55">
        <f t="shared" si="1"/>
        <v>37.11</v>
      </c>
      <c r="D3" s="55">
        <f t="shared" si="2"/>
        <v>-11.093144703098531</v>
      </c>
    </row>
    <row r="4" spans="1:5" x14ac:dyDescent="0.15">
      <c r="A4" s="55">
        <f>('Einteilung Staffellauf'!B7-'Zeitnahme Staffellauf'!$B$3)-400*ROUNDDOWN(('Einteilung Staffellauf'!B7-'Zeitnahme Staffellauf'!$B$3)/400,0)</f>
        <v>146.10582095459574</v>
      </c>
      <c r="B4" s="55">
        <f t="shared" si="0"/>
        <v>96.862551016116498</v>
      </c>
      <c r="C4" s="55">
        <f t="shared" si="1"/>
        <v>-4.4341974166195541</v>
      </c>
      <c r="D4" s="55">
        <f t="shared" si="2"/>
        <v>79.044131055982916</v>
      </c>
    </row>
    <row r="5" spans="1:5" x14ac:dyDescent="0.15">
      <c r="A5" s="55">
        <f>('Einteilung Staffellauf'!B9-'Zeitnahme Staffellauf'!$B$3)-400*ROUNDDOWN(('Einteilung Staffellauf'!B9-'Zeitnahme Staffellauf'!$B$3)/400,0)</f>
        <v>266.44164489696232</v>
      </c>
      <c r="B5" s="55">
        <f t="shared" si="0"/>
        <v>180</v>
      </c>
      <c r="C5" s="55">
        <f t="shared" si="1"/>
        <v>-37.11</v>
      </c>
      <c r="D5" s="55">
        <f t="shared" si="2"/>
        <v>-24.241644896962327</v>
      </c>
    </row>
    <row r="6" spans="1:5" x14ac:dyDescent="0.15">
      <c r="A6" s="55">
        <f>('Einteilung Staffellauf'!B11-'Zeitnahme Staffellauf'!$B$3)-400*ROUNDDOWN(('Einteilung Staffellauf'!B11-'Zeitnahme Staffellauf'!$B$3)/400,0)</f>
        <v>389.26434970495762</v>
      </c>
      <c r="B6" s="55">
        <f t="shared" si="0"/>
        <v>344.61053861583599</v>
      </c>
      <c r="C6" s="55">
        <f t="shared" si="1"/>
        <v>35.779392471915308</v>
      </c>
      <c r="D6" s="55">
        <f t="shared" si="2"/>
        <v>-52.048206656069425</v>
      </c>
      <c r="E6" s="48"/>
    </row>
    <row r="7" spans="1:5" x14ac:dyDescent="0.15">
      <c r="A7" s="55">
        <f>('Einteilung Staffellauf'!B13-'Zeitnahme Staffellauf'!$B$3)-400*ROUNDDOWN(('Einteilung Staffellauf'!B13-'Zeitnahme Staffellauf'!$B$3)/400,0)</f>
        <v>133.25143279469717</v>
      </c>
      <c r="B7" s="55">
        <f t="shared" si="0"/>
        <v>76.684408830222665</v>
      </c>
      <c r="C7" s="55">
        <f t="shared" si="1"/>
        <v>8.5469728548694874</v>
      </c>
      <c r="D7" s="55">
        <f t="shared" si="2"/>
        <v>78.312343527083982</v>
      </c>
      <c r="E7" s="48"/>
    </row>
    <row r="8" spans="1:5" x14ac:dyDescent="0.15">
      <c r="A8" s="55">
        <f>('Einteilung Staffellauf'!B15-'Zeitnahme Staffellauf'!$B$3)-400*ROUNDDOWN(('Einteilung Staffellauf'!B15-'Zeitnahme Staffellauf'!$B$3)/400,0)</f>
        <v>279.46268732041779</v>
      </c>
      <c r="B8" s="55">
        <f t="shared" si="0"/>
        <v>180</v>
      </c>
      <c r="C8" s="55">
        <f t="shared" si="1"/>
        <v>-37.11</v>
      </c>
      <c r="D8" s="55">
        <f t="shared" si="2"/>
        <v>-37.262687320417797</v>
      </c>
      <c r="E8" s="48"/>
    </row>
    <row r="9" spans="1:5" x14ac:dyDescent="0.15">
      <c r="A9" s="55">
        <f>('Einteilung Staffellauf'!B17-'Zeitnahme Staffellauf'!$B$3)-400*ROUNDDOWN(('Einteilung Staffellauf'!B17-'Zeitnahme Staffellauf'!$B$3)/400,0)</f>
        <v>100.96478769658165</v>
      </c>
      <c r="B9" s="55">
        <f t="shared" si="0"/>
        <v>26.002532151900297</v>
      </c>
      <c r="C9" s="55">
        <f t="shared" si="1"/>
        <v>33.353528073354191</v>
      </c>
      <c r="D9" s="55">
        <f t="shared" si="2"/>
        <v>58.469427311985321</v>
      </c>
      <c r="E9" s="48"/>
    </row>
    <row r="10" spans="1:5" x14ac:dyDescent="0.15">
      <c r="A10" s="55">
        <f>('Einteilung Staffellauf'!B19-'Zeitnahme Staffellauf'!$B$3)-400*ROUNDDOWN(('Einteilung Staffellauf'!B19-'Zeitnahme Staffellauf'!$B$3)/400,0)</f>
        <v>352.32883268611954</v>
      </c>
      <c r="B10" s="55">
        <f t="shared" si="0"/>
        <v>286.6311074017799</v>
      </c>
      <c r="C10" s="55">
        <f t="shared" si="1"/>
        <v>10.621202039382835</v>
      </c>
      <c r="D10" s="55">
        <f t="shared" si="2"/>
        <v>-77.757589446398214</v>
      </c>
      <c r="E10" s="48"/>
    </row>
  </sheetData>
  <sheetProtection algorithmName="SHA-512" hashValue="F39ns8V7O04sFA8Ge2RKv3mjUucVImsfrj9XvGychP0x+ENls0OgYnLyll1/wF1zweR4FVWdB08MWe/CuKS4RA==" saltValue="JbRYM4+RqPZVOVAlBaG2NQ==" spinCount="100000" sheet="1" objects="1" scenarios="1"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04"/>
  <sheetViews>
    <sheetView topLeftCell="H1" zoomScale="220" zoomScaleNormal="220" workbookViewId="0">
      <selection sqref="A1:A2"/>
    </sheetView>
  </sheetViews>
  <sheetFormatPr defaultColWidth="11.59375" defaultRowHeight="14.25" x14ac:dyDescent="0.2"/>
  <cols>
    <col min="1" max="1" width="11.59375" style="57"/>
    <col min="2" max="1024" width="11.59375" style="58"/>
  </cols>
  <sheetData>
    <row r="1" spans="1:21" x14ac:dyDescent="0.2">
      <c r="A1" s="77" t="s">
        <v>50</v>
      </c>
      <c r="B1" s="74" t="str">
        <f>'Einteilung Staffellauf'!A4</f>
        <v>Leon</v>
      </c>
      <c r="C1" s="74"/>
      <c r="D1" s="74" t="str">
        <f>'Einteilung Staffellauf'!A6</f>
        <v>Hannah</v>
      </c>
      <c r="E1" s="74"/>
      <c r="F1" s="74" t="str">
        <f>'Einteilung Staffellauf'!A8</f>
        <v>Lukas</v>
      </c>
      <c r="G1" s="74"/>
      <c r="H1" s="74" t="str">
        <f>'Einteilung Staffellauf'!A10</f>
        <v>Anna</v>
      </c>
      <c r="I1" s="74"/>
      <c r="J1" s="74" t="str">
        <f>'Einteilung Staffellauf'!A12</f>
        <v>Jonas</v>
      </c>
      <c r="K1" s="74"/>
      <c r="L1" s="74" t="str">
        <f>'Einteilung Staffellauf'!A14</f>
        <v>Lea</v>
      </c>
      <c r="M1" s="74"/>
      <c r="N1" s="74" t="str">
        <f>'Einteilung Staffellauf'!A16</f>
        <v>Luca</v>
      </c>
      <c r="O1" s="74"/>
      <c r="P1" s="74" t="str">
        <f>'Einteilung Staffellauf'!A18</f>
        <v>Lena</v>
      </c>
      <c r="Q1" s="74"/>
      <c r="R1" s="74" t="str">
        <f>'Einteilung Staffellauf'!A20</f>
        <v>Andreas</v>
      </c>
      <c r="S1" s="74"/>
      <c r="T1" s="76" t="s">
        <v>51</v>
      </c>
      <c r="U1" s="76"/>
    </row>
    <row r="2" spans="1:21" x14ac:dyDescent="0.2">
      <c r="A2" s="77"/>
      <c r="B2" s="59" t="s">
        <v>10</v>
      </c>
      <c r="C2" s="59" t="s">
        <v>52</v>
      </c>
      <c r="D2" s="59" t="s">
        <v>10</v>
      </c>
      <c r="E2" s="59" t="s">
        <v>52</v>
      </c>
      <c r="F2" s="59" t="s">
        <v>10</v>
      </c>
      <c r="G2" s="59" t="s">
        <v>52</v>
      </c>
      <c r="H2" s="59" t="s">
        <v>10</v>
      </c>
      <c r="I2" s="59" t="s">
        <v>52</v>
      </c>
      <c r="J2" s="59" t="s">
        <v>10</v>
      </c>
      <c r="K2" s="59" t="s">
        <v>52</v>
      </c>
      <c r="L2" s="59" t="s">
        <v>10</v>
      </c>
      <c r="M2" s="59" t="s">
        <v>52</v>
      </c>
      <c r="N2" s="59" t="s">
        <v>10</v>
      </c>
      <c r="O2" s="59" t="s">
        <v>52</v>
      </c>
      <c r="P2" s="59" t="s">
        <v>10</v>
      </c>
      <c r="Q2" s="59" t="s">
        <v>52</v>
      </c>
      <c r="R2" s="59" t="s">
        <v>10</v>
      </c>
      <c r="S2" s="59" t="s">
        <v>52</v>
      </c>
      <c r="T2" s="59" t="s">
        <v>10</v>
      </c>
      <c r="U2" s="59" t="s">
        <v>52</v>
      </c>
    </row>
    <row r="3" spans="1:21" x14ac:dyDescent="0.2">
      <c r="A3" s="60"/>
      <c r="B3" s="61">
        <v>0</v>
      </c>
      <c r="C3" s="61">
        <v>0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>
        <f>B3</f>
        <v>0</v>
      </c>
      <c r="U3" s="61">
        <f>C3</f>
        <v>0</v>
      </c>
    </row>
    <row r="4" spans="1:21" x14ac:dyDescent="0.2">
      <c r="A4" s="60">
        <v>0</v>
      </c>
      <c r="B4" s="61">
        <f>'Zeitnahme Staffellauf'!$B$3+('Einteilung Staffellauf'!B$4-'Zeitnahme Staffellauf'!$B$3)*$A4</f>
        <v>10</v>
      </c>
      <c r="C4" s="61">
        <f>'Zeitnahme Staffellauf'!$M$4*(B4-'Zeitnahme Staffellauf'!$B$3)^2+'Zeitnahme Staffellauf'!$O$4*(B4-'Zeitnahme Staffellauf'!$B$3)+'Zeitnahme Staffellauf'!$B$4</f>
        <v>2.31</v>
      </c>
      <c r="D4" s="61">
        <f>'Einteilung Staffellauf'!B$5+'Einteilung Staffellauf'!B$6*$A4</f>
        <v>41.106855296901472</v>
      </c>
      <c r="E4" s="61">
        <f>'Zeitnahme Staffellauf'!$M$5 *(D4 -'Einteilung Staffellauf'!B$5 )^2+'Zeitnahme Staffellauf'!$O$5*(D4 -'Einteilung Staffellauf'!B$5)+'Einteilung Staffellauf'!E$5</f>
        <v>7.8792916430718645</v>
      </c>
      <c r="F4" s="61">
        <f>'Einteilung Staffellauf'!B$7 +'Einteilung Staffellauf'!B$8*$A4</f>
        <v>156.10582095459574</v>
      </c>
      <c r="G4" s="61">
        <f>'Zeitnahme Staffellauf'!$M$6*(F4-'Einteilung Staffellauf'!$B$7)^2+'Zeitnahme Staffellauf'!$O$6*(F4-'Einteilung Staffellauf'!$B$7)+'Einteilung Staffellauf'!$E$7</f>
        <v>27.235309420561066</v>
      </c>
      <c r="H4" s="61">
        <f>'Einteilung Staffellauf'!B$9 +'Einteilung Staffellauf'!B$10*$A4</f>
        <v>276.44164489696232</v>
      </c>
      <c r="I4" s="61">
        <f>'Zeitnahme Staffellauf'!$M$7 *(H4-'Einteilung Staffellauf'!B$9 )^2+'Zeitnahme Staffellauf'!$O$7 *(H4-'Einteilung Staffellauf'!B$9 )+'Einteilung Staffellauf'!E$9</f>
        <v>48.198591138249277</v>
      </c>
      <c r="J4" s="61">
        <f>'Einteilung Staffellauf'!B$11+'Einteilung Staffellauf'!B$12*$A4</f>
        <v>399.26434970495762</v>
      </c>
      <c r="K4" s="61">
        <f>'Zeitnahme Staffellauf'!$M$8 *(J4-'Einteilung Staffellauf'!B$11)^2+'Zeitnahme Staffellauf'!$O$8 *(J4-'Einteilung Staffellauf'!B$11)+'Einteilung Staffellauf'!$E$11</f>
        <v>68.725989439322035</v>
      </c>
      <c r="L4" s="61">
        <f>'Einteilung Staffellauf'!B$13+'Einteilung Staffellauf'!B$14*$A4</f>
        <v>543.25143279469717</v>
      </c>
      <c r="M4" s="61">
        <f>'Zeitnahme Staffellauf'!$M$9 *(L4-'Einteilung Staffellauf'!B$13)^2+'Zeitnahme Staffellauf'!$O$9 *(L4-'Einteilung Staffellauf'!B$13)+'Einteilung Staffellauf'!$E$13</f>
        <v>92.700976194881122</v>
      </c>
      <c r="N4" s="61">
        <f>'Einteilung Staffellauf'!B$15+'Einteilung Staffellauf'!B$16*$A4</f>
        <v>689.46268732041779</v>
      </c>
      <c r="O4" s="61">
        <f>'Zeitnahme Staffellauf'!$M$10*(N4-'Einteilung Staffellauf'!B$15)^2+'Zeitnahme Staffellauf'!$O$10*(N4-'Einteilung Staffellauf'!B$15)+'Einteilung Staffellauf'!$E$15</f>
        <v>115.97528373416969</v>
      </c>
      <c r="P4" s="61">
        <f>'Einteilung Staffellauf'!B$17+'Einteilung Staffellauf'!B$18*$A4</f>
        <v>910.96478769658165</v>
      </c>
      <c r="Q4" s="61">
        <f>'Zeitnahme Staffellauf'!$M$11*(P4-'Einteilung Staffellauf'!B$17)^2+'Zeitnahme Staffellauf'!$O$11*(P4-'Einteilung Staffellauf'!B$17)+'Einteilung Staffellauf'!$E$17</f>
        <v>152.14298659177661</v>
      </c>
      <c r="R4" s="61">
        <f>'Einteilung Staffellauf'!B$19+'Einteilung Staffellauf'!B$20*$A4</f>
        <v>1162.3288326861195</v>
      </c>
      <c r="S4" s="61">
        <f>'Zeitnahme Staffellauf'!$M$12*(R4-'Einteilung Staffellauf'!B$19)^2+'Zeitnahme Staffellauf'!$O$12*(R4-'Einteilung Staffellauf'!B$19)+'Einteilung Staffellauf'!$E$19</f>
        <v>190.82653712671348</v>
      </c>
      <c r="T4" s="61">
        <f>R104</f>
        <v>1500.0000000000005</v>
      </c>
      <c r="U4" s="61">
        <f>S104</f>
        <v>242.58978898423305</v>
      </c>
    </row>
    <row r="5" spans="1:21" x14ac:dyDescent="0.2">
      <c r="A5" s="60">
        <v>0.01</v>
      </c>
      <c r="B5" s="61">
        <f>'Zeitnahme Staffellauf'!$B$3+('Einteilung Staffellauf'!B$4-'Zeitnahme Staffellauf'!$B$3)*$A5</f>
        <v>10.311068552969015</v>
      </c>
      <c r="C5" s="61">
        <f>'Zeitnahme Staffellauf'!$M$4*(B5-'Zeitnahme Staffellauf'!$B$3)^2+'Zeitnahme Staffellauf'!$O$4*(B5-'Zeitnahme Staffellauf'!$B$3)+'Zeitnahme Staffellauf'!$B$4</f>
        <v>2.3620662500569414</v>
      </c>
      <c r="D5" s="61">
        <f>'Einteilung Staffellauf'!B$5+'Einteilung Staffellauf'!B$6*$A5</f>
        <v>42.256844953478414</v>
      </c>
      <c r="E5" s="61">
        <f>'Zeitnahme Staffellauf'!$M$5 *(D5 -'Einteilung Staffellauf'!B$5 )^2+'Zeitnahme Staffellauf'!$O$5*(D5 -'Einteilung Staffellauf'!B$5)+'Einteilung Staffellauf'!E$5</f>
        <v>8.0386164423563962</v>
      </c>
      <c r="F5" s="61">
        <f>'Einteilung Staffellauf'!B$7 +'Einteilung Staffellauf'!B$8*$A5</f>
        <v>157.30917919401941</v>
      </c>
      <c r="G5" s="61">
        <f>'Zeitnahme Staffellauf'!$M$6*(F5-'Einteilung Staffellauf'!$B$7)^2+'Zeitnahme Staffellauf'!$O$6*(F5-'Einteilung Staffellauf'!$B$7)+'Einteilung Staffellauf'!$E$7</f>
        <v>27.41613709042139</v>
      </c>
      <c r="H5" s="61">
        <f>'Einteilung Staffellauf'!B$9 +'Einteilung Staffellauf'!B$10*$A5</f>
        <v>277.66987194504225</v>
      </c>
      <c r="I5" s="61">
        <f>'Zeitnahme Staffellauf'!$M$7 *(H5-'Einteilung Staffellauf'!B$9 )^2+'Zeitnahme Staffellauf'!$O$7 *(H5-'Einteilung Staffellauf'!B$9 )+'Einteilung Staffellauf'!E$9</f>
        <v>48.365860451152507</v>
      </c>
      <c r="J5" s="61">
        <f>'Einteilung Staffellauf'!B$11+'Einteilung Staffellauf'!B$12*$A5</f>
        <v>400.70422053585503</v>
      </c>
      <c r="K5" s="61">
        <f>'Zeitnahme Staffellauf'!$M$8 *(J5-'Einteilung Staffellauf'!B$11)^2+'Zeitnahme Staffellauf'!$O$8 *(J5-'Einteilung Staffellauf'!B$11)+'Einteilung Staffellauf'!$E$11</f>
        <v>68.920298558033124</v>
      </c>
      <c r="L5" s="61">
        <f>'Einteilung Staffellauf'!B$13+'Einteilung Staffellauf'!B$14*$A5</f>
        <v>544.71354533995441</v>
      </c>
      <c r="M5" s="61">
        <f>'Zeitnahme Staffellauf'!$M$9 *(L5-'Einteilung Staffellauf'!B$13)^2+'Zeitnahme Staffellauf'!$O$9 *(L5-'Einteilung Staffellauf'!B$13)+'Einteilung Staffellauf'!$E$13</f>
        <v>92.876973486078583</v>
      </c>
      <c r="N5" s="61">
        <f>'Einteilung Staffellauf'!B$15+'Einteilung Staffellauf'!B$16*$A5</f>
        <v>691.67770832417943</v>
      </c>
      <c r="O5" s="61">
        <f>'Zeitnahme Staffellauf'!$M$10*(N5-'Einteilung Staffellauf'!B$15)^2+'Zeitnahme Staffellauf'!$O$10*(N5-'Einteilung Staffellauf'!B$15)+'Einteilung Staffellauf'!$E$15</f>
        <v>116.25998707074159</v>
      </c>
      <c r="P5" s="61">
        <f>'Einteilung Staffellauf'!B$17+'Einteilung Staffellauf'!B$18*$A5</f>
        <v>913.47842814647709</v>
      </c>
      <c r="Q5" s="61">
        <f>'Zeitnahme Staffellauf'!$M$11*(P5-'Einteilung Staffellauf'!B$17)^2+'Zeitnahme Staffellauf'!$O$11*(P5-'Einteilung Staffellauf'!B$17)+'Einteilung Staffellauf'!$E$17</f>
        <v>152.41910592221595</v>
      </c>
      <c r="R5" s="61">
        <f>'Einteilung Staffellauf'!B$19+'Einteilung Staffellauf'!B$20*$A5</f>
        <v>1165.7055443592583</v>
      </c>
      <c r="S5" s="61">
        <f>'Zeitnahme Staffellauf'!$M$12*(R5-'Einteilung Staffellauf'!B$19)^2+'Zeitnahme Staffellauf'!$O$12*(R5-'Einteilung Staffellauf'!B$19)+'Einteilung Staffellauf'!$E$19</f>
        <v>191.19343383477548</v>
      </c>
    </row>
    <row r="6" spans="1:21" x14ac:dyDescent="0.2">
      <c r="A6" s="60">
        <v>0.02</v>
      </c>
      <c r="B6" s="61">
        <f>'Zeitnahme Staffellauf'!$B$3+('Einteilung Staffellauf'!B$4-'Zeitnahme Staffellauf'!$B$3)*$A6</f>
        <v>10.62213710593803</v>
      </c>
      <c r="C6" s="61">
        <f>'Zeitnahme Staffellauf'!$M$4*(B6-'Zeitnahme Staffellauf'!$B$3)^2+'Zeitnahme Staffellauf'!$O$4*(B6-'Zeitnahme Staffellauf'!$B$3)+'Zeitnahme Staffellauf'!$B$4</f>
        <v>2.4142057661012322</v>
      </c>
      <c r="D6" s="61">
        <f>'Einteilung Staffellauf'!B$5+'Einteilung Staffellauf'!B$6*$A6</f>
        <v>43.406834610055355</v>
      </c>
      <c r="E6" s="61">
        <f>'Zeitnahme Staffellauf'!$M$5 *(D6 -'Einteilung Staffellauf'!B$5 )^2+'Zeitnahme Staffellauf'!$O$5*(D6 -'Einteilung Staffellauf'!B$5)+'Einteilung Staffellauf'!E$5</f>
        <v>8.1986328654488148</v>
      </c>
      <c r="F6" s="61">
        <f>'Einteilung Staffellauf'!B$7 +'Einteilung Staffellauf'!B$8*$A6</f>
        <v>158.51253743344307</v>
      </c>
      <c r="G6" s="61">
        <f>'Zeitnahme Staffellauf'!$M$6*(F6-'Einteilung Staffellauf'!$B$7)^2+'Zeitnahme Staffellauf'!$O$6*(F6-'Einteilung Staffellauf'!$B$7)+'Einteilung Staffellauf'!$E$7</f>
        <v>27.597546682449728</v>
      </c>
      <c r="H6" s="61">
        <f>'Einteilung Staffellauf'!B$9 +'Einteilung Staffellauf'!B$10*$A6</f>
        <v>278.89809899312223</v>
      </c>
      <c r="I6" s="61">
        <f>'Zeitnahme Staffellauf'!$M$7 *(H6-'Einteilung Staffellauf'!B$9 )^2+'Zeitnahme Staffellauf'!$O$7 *(H6-'Einteilung Staffellauf'!B$9 )+'Einteilung Staffellauf'!E$9</f>
        <v>48.533897535169025</v>
      </c>
      <c r="J6" s="61">
        <f>'Einteilung Staffellauf'!B$11+'Einteilung Staffellauf'!B$12*$A6</f>
        <v>402.14409136675243</v>
      </c>
      <c r="K6" s="61">
        <f>'Zeitnahme Staffellauf'!$M$8 *(J6-'Einteilung Staffellauf'!B$11)^2+'Zeitnahme Staffellauf'!$O$8 *(J6-'Einteilung Staffellauf'!B$11)+'Einteilung Staffellauf'!$E$11</f>
        <v>69.115525671670355</v>
      </c>
      <c r="L6" s="61">
        <f>'Einteilung Staffellauf'!B$13+'Einteilung Staffellauf'!B$14*$A6</f>
        <v>546.17565788521154</v>
      </c>
      <c r="M6" s="61">
        <f>'Zeitnahme Staffellauf'!$M$9 *(L6-'Einteilung Staffellauf'!B$13)^2+'Zeitnahme Staffellauf'!$O$9 *(L6-'Einteilung Staffellauf'!B$13)+'Einteilung Staffellauf'!$E$13</f>
        <v>93.054117156754728</v>
      </c>
      <c r="N6" s="61">
        <f>'Einteilung Staffellauf'!B$15+'Einteilung Staffellauf'!B$16*$A6</f>
        <v>693.89272932794108</v>
      </c>
      <c r="O6" s="61">
        <f>'Zeitnahme Staffellauf'!$M$10*(N6-'Einteilung Staffellauf'!B$15)^2+'Zeitnahme Staffellauf'!$O$10*(N6-'Einteilung Staffellauf'!B$15)+'Einteilung Staffellauf'!$E$15</f>
        <v>116.54624543139437</v>
      </c>
      <c r="P6" s="61">
        <f>'Einteilung Staffellauf'!B$17+'Einteilung Staffellauf'!B$18*$A6</f>
        <v>915.99206859637241</v>
      </c>
      <c r="Q6" s="61">
        <f>'Zeitnahme Staffellauf'!$M$11*(P6-'Einteilung Staffellauf'!B$17)^2+'Zeitnahme Staffellauf'!$O$11*(P6-'Einteilung Staffellauf'!B$17)+'Einteilung Staffellauf'!$E$17</f>
        <v>152.69746194305748</v>
      </c>
      <c r="R6" s="61">
        <f>'Einteilung Staffellauf'!B$19+'Einteilung Staffellauf'!B$20*$A6</f>
        <v>1169.0822560323973</v>
      </c>
      <c r="S6" s="61">
        <f>'Zeitnahme Staffellauf'!$M$12*(R6-'Einteilung Staffellauf'!B$19)^2+'Zeitnahme Staffellauf'!$O$12*(R6-'Einteilung Staffellauf'!B$19)+'Einteilung Staffellauf'!$E$19</f>
        <v>191.56337571072669</v>
      </c>
    </row>
    <row r="7" spans="1:21" x14ac:dyDescent="0.2">
      <c r="A7" s="60">
        <v>0.03</v>
      </c>
      <c r="B7" s="61">
        <f>'Zeitnahme Staffellauf'!$B$3+('Einteilung Staffellauf'!B$4-'Zeitnahme Staffellauf'!$B$3)*$A7</f>
        <v>10.933205658907044</v>
      </c>
      <c r="C7" s="61">
        <f>'Zeitnahme Staffellauf'!$M$4*(B7-'Zeitnahme Staffellauf'!$B$3)^2+'Zeitnahme Staffellauf'!$O$4*(B7-'Zeitnahme Staffellauf'!$B$3)+'Zeitnahme Staffellauf'!$B$4</f>
        <v>2.4664185481328711</v>
      </c>
      <c r="D7" s="61">
        <f>'Einteilung Staffellauf'!B$5+'Einteilung Staffellauf'!B$6*$A7</f>
        <v>44.556824266632297</v>
      </c>
      <c r="E7" s="61">
        <f>'Zeitnahme Staffellauf'!$M$5 *(D7 -'Einteilung Staffellauf'!B$5 )^2+'Zeitnahme Staffellauf'!$O$5*(D7 -'Einteilung Staffellauf'!B$5)+'Einteilung Staffellauf'!E$5</f>
        <v>8.3593409123491185</v>
      </c>
      <c r="F7" s="61">
        <f>'Einteilung Staffellauf'!B$7 +'Einteilung Staffellauf'!B$8*$A7</f>
        <v>159.71589567286674</v>
      </c>
      <c r="G7" s="61">
        <f>'Zeitnahme Staffellauf'!$M$6*(F7-'Einteilung Staffellauf'!$B$7)^2+'Zeitnahme Staffellauf'!$O$6*(F7-'Einteilung Staffellauf'!$B$7)+'Einteilung Staffellauf'!$E$7</f>
        <v>27.779538196646076</v>
      </c>
      <c r="H7" s="61">
        <f>'Einteilung Staffellauf'!B$9 +'Einteilung Staffellauf'!B$10*$A7</f>
        <v>280.12632604120216</v>
      </c>
      <c r="I7" s="61">
        <f>'Zeitnahme Staffellauf'!$M$7 *(H7-'Einteilung Staffellauf'!B$9 )^2+'Zeitnahme Staffellauf'!$O$7 *(H7-'Einteilung Staffellauf'!B$9 )+'Einteilung Staffellauf'!E$9</f>
        <v>48.702702390298825</v>
      </c>
      <c r="J7" s="61">
        <f>'Einteilung Staffellauf'!B$11+'Einteilung Staffellauf'!B$12*$A7</f>
        <v>403.58396219764978</v>
      </c>
      <c r="K7" s="61">
        <f>'Zeitnahme Staffellauf'!$M$8 *(J7-'Einteilung Staffellauf'!B$11)^2+'Zeitnahme Staffellauf'!$O$8 *(J7-'Einteilung Staffellauf'!B$11)+'Einteilung Staffellauf'!$E$11</f>
        <v>69.31167078023374</v>
      </c>
      <c r="L7" s="61">
        <f>'Einteilung Staffellauf'!B$13+'Einteilung Staffellauf'!B$14*$A7</f>
        <v>547.63777043046878</v>
      </c>
      <c r="M7" s="61">
        <f>'Zeitnahme Staffellauf'!$M$9 *(L7-'Einteilung Staffellauf'!B$13)^2+'Zeitnahme Staffellauf'!$O$9 *(L7-'Einteilung Staffellauf'!B$13)+'Einteilung Staffellauf'!$E$13</f>
        <v>93.232407206909585</v>
      </c>
      <c r="N7" s="61">
        <f>'Einteilung Staffellauf'!B$15+'Einteilung Staffellauf'!B$16*$A7</f>
        <v>696.10775033170273</v>
      </c>
      <c r="O7" s="61">
        <f>'Zeitnahme Staffellauf'!$M$10*(N7-'Einteilung Staffellauf'!B$15)^2+'Zeitnahme Staffellauf'!$O$10*(N7-'Einteilung Staffellauf'!B$15)+'Einteilung Staffellauf'!$E$15</f>
        <v>116.83405881612805</v>
      </c>
      <c r="P7" s="61">
        <f>'Einteilung Staffellauf'!B$17+'Einteilung Staffellauf'!B$18*$A7</f>
        <v>918.50570904626784</v>
      </c>
      <c r="Q7" s="61">
        <f>'Zeitnahme Staffellauf'!$M$11*(P7-'Einteilung Staffellauf'!B$17)^2+'Zeitnahme Staffellauf'!$O$11*(P7-'Einteilung Staffellauf'!B$17)+'Einteilung Staffellauf'!$E$17</f>
        <v>152.97805465430125</v>
      </c>
      <c r="R7" s="61">
        <f>'Einteilung Staffellauf'!B$19+'Einteilung Staffellauf'!B$20*$A7</f>
        <v>1172.458967705536</v>
      </c>
      <c r="S7" s="61">
        <f>'Zeitnahme Staffellauf'!$M$12*(R7-'Einteilung Staffellauf'!B$19)^2+'Zeitnahme Staffellauf'!$O$12*(R7-'Einteilung Staffellauf'!B$19)+'Einteilung Staffellauf'!$E$19</f>
        <v>191.936362754567</v>
      </c>
    </row>
    <row r="8" spans="1:21" x14ac:dyDescent="0.2">
      <c r="A8" s="60">
        <v>0.04</v>
      </c>
      <c r="B8" s="61">
        <f>'Zeitnahme Staffellauf'!$B$3+('Einteilung Staffellauf'!B$4-'Zeitnahme Staffellauf'!$B$3)*$A8</f>
        <v>11.244274211876059</v>
      </c>
      <c r="C8" s="61">
        <f>'Zeitnahme Staffellauf'!$M$4*(B8-'Zeitnahme Staffellauf'!$B$3)^2+'Zeitnahme Staffellauf'!$O$4*(B8-'Zeitnahme Staffellauf'!$B$3)+'Zeitnahme Staffellauf'!$B$4</f>
        <v>2.5187045961518595</v>
      </c>
      <c r="D8" s="61">
        <f>'Einteilung Staffellauf'!B$5+'Einteilung Staffellauf'!B$6*$A8</f>
        <v>45.706813923209246</v>
      </c>
      <c r="E8" s="61">
        <f>'Zeitnahme Staffellauf'!$M$5 *(D8 -'Einteilung Staffellauf'!B$5 )^2+'Zeitnahme Staffellauf'!$O$5*(D8 -'Einteilung Staffellauf'!B$5)+'Einteilung Staffellauf'!E$5</f>
        <v>8.5207405830573109</v>
      </c>
      <c r="F8" s="61">
        <f>'Einteilung Staffellauf'!B$7 +'Einteilung Staffellauf'!B$8*$A8</f>
        <v>160.9192539122904</v>
      </c>
      <c r="G8" s="61">
        <f>'Zeitnahme Staffellauf'!$M$6*(F8-'Einteilung Staffellauf'!$B$7)^2+'Zeitnahme Staffellauf'!$O$6*(F8-'Einteilung Staffellauf'!$B$7)+'Einteilung Staffellauf'!$E$7</f>
        <v>27.962111633010434</v>
      </c>
      <c r="H8" s="61">
        <f>'Einteilung Staffellauf'!B$9 +'Einteilung Staffellauf'!B$10*$A8</f>
        <v>281.35455308928215</v>
      </c>
      <c r="I8" s="61">
        <f>'Zeitnahme Staffellauf'!$M$7 *(H8-'Einteilung Staffellauf'!B$9 )^2+'Zeitnahme Staffellauf'!$O$7 *(H8-'Einteilung Staffellauf'!B$9 )+'Einteilung Staffellauf'!E$9</f>
        <v>48.872275016541913</v>
      </c>
      <c r="J8" s="61">
        <f>'Einteilung Staffellauf'!B$11+'Einteilung Staffellauf'!B$12*$A8</f>
        <v>405.02383302854719</v>
      </c>
      <c r="K8" s="61">
        <f>'Zeitnahme Staffellauf'!$M$8 *(J8-'Einteilung Staffellauf'!B$11)^2+'Zeitnahme Staffellauf'!$O$8 *(J8-'Einteilung Staffellauf'!B$11)+'Einteilung Staffellauf'!$E$11</f>
        <v>69.508733883723281</v>
      </c>
      <c r="L8" s="61">
        <f>'Einteilung Staffellauf'!B$13+'Einteilung Staffellauf'!B$14*$A8</f>
        <v>549.09988297572602</v>
      </c>
      <c r="M8" s="61">
        <f>'Zeitnahme Staffellauf'!$M$9 *(L8-'Einteilung Staffellauf'!B$13)^2+'Zeitnahme Staffellauf'!$O$9 *(L8-'Einteilung Staffellauf'!B$13)+'Einteilung Staffellauf'!$E$13</f>
        <v>93.411843636543125</v>
      </c>
      <c r="N8" s="61">
        <f>'Einteilung Staffellauf'!B$15+'Einteilung Staffellauf'!B$16*$A8</f>
        <v>698.32277133546438</v>
      </c>
      <c r="O8" s="61">
        <f>'Zeitnahme Staffellauf'!$M$10*(N8-'Einteilung Staffellauf'!B$15)^2+'Zeitnahme Staffellauf'!$O$10*(N8-'Einteilung Staffellauf'!B$15)+'Einteilung Staffellauf'!$E$15</f>
        <v>117.12342722494262</v>
      </c>
      <c r="P8" s="61">
        <f>'Einteilung Staffellauf'!B$17+'Einteilung Staffellauf'!B$18*$A8</f>
        <v>921.01934949616316</v>
      </c>
      <c r="Q8" s="61">
        <f>'Zeitnahme Staffellauf'!$M$11*(P8-'Einteilung Staffellauf'!B$17)^2+'Zeitnahme Staffellauf'!$O$11*(P8-'Einteilung Staffellauf'!B$17)+'Einteilung Staffellauf'!$E$17</f>
        <v>153.26088405594726</v>
      </c>
      <c r="R8" s="61">
        <f>'Einteilung Staffellauf'!B$19+'Einteilung Staffellauf'!B$20*$A8</f>
        <v>1175.8356793786747</v>
      </c>
      <c r="S8" s="61">
        <f>'Zeitnahme Staffellauf'!$M$12*(R8-'Einteilung Staffellauf'!B$19)^2+'Zeitnahme Staffellauf'!$O$12*(R8-'Einteilung Staffellauf'!B$19)+'Einteilung Staffellauf'!$E$19</f>
        <v>192.31239496629647</v>
      </c>
    </row>
    <row r="9" spans="1:21" x14ac:dyDescent="0.2">
      <c r="A9" s="60">
        <v>0.05</v>
      </c>
      <c r="B9" s="61">
        <f>'Zeitnahme Staffellauf'!$B$3+('Einteilung Staffellauf'!B$4-'Zeitnahme Staffellauf'!$B$3)*$A9</f>
        <v>11.555342764845074</v>
      </c>
      <c r="C9" s="61">
        <f>'Zeitnahme Staffellauf'!$M$4*(B9-'Zeitnahme Staffellauf'!$B$3)^2+'Zeitnahme Staffellauf'!$O$4*(B9-'Zeitnahme Staffellauf'!$B$3)+'Zeitnahme Staffellauf'!$B$4</f>
        <v>2.5710639101581974</v>
      </c>
      <c r="D9" s="61">
        <f>'Einteilung Staffellauf'!B$5+'Einteilung Staffellauf'!B$6*$A9</f>
        <v>46.856803579786188</v>
      </c>
      <c r="E9" s="61">
        <f>'Zeitnahme Staffellauf'!$M$5 *(D9 -'Einteilung Staffellauf'!B$5 )^2+'Zeitnahme Staffellauf'!$O$5*(D9 -'Einteilung Staffellauf'!B$5)+'Einteilung Staffellauf'!E$5</f>
        <v>8.6828318775733866</v>
      </c>
      <c r="F9" s="61">
        <f>'Einteilung Staffellauf'!B$7 +'Einteilung Staffellauf'!B$8*$A9</f>
        <v>162.12261215171407</v>
      </c>
      <c r="G9" s="61">
        <f>'Zeitnahme Staffellauf'!$M$6*(F9-'Einteilung Staffellauf'!$B$7)^2+'Zeitnahme Staffellauf'!$O$6*(F9-'Einteilung Staffellauf'!$B$7)+'Einteilung Staffellauf'!$E$7</f>
        <v>28.145266991542801</v>
      </c>
      <c r="H9" s="61">
        <f>'Einteilung Staffellauf'!B$9 +'Einteilung Staffellauf'!B$10*$A9</f>
        <v>282.58278013736208</v>
      </c>
      <c r="I9" s="61">
        <f>'Zeitnahme Staffellauf'!$M$7 *(H9-'Einteilung Staffellauf'!B$9 )^2+'Zeitnahme Staffellauf'!$O$7 *(H9-'Einteilung Staffellauf'!B$9 )+'Einteilung Staffellauf'!E$9</f>
        <v>49.042615413898268</v>
      </c>
      <c r="J9" s="61">
        <f>'Einteilung Staffellauf'!B$11+'Einteilung Staffellauf'!B$12*$A9</f>
        <v>406.46370385944459</v>
      </c>
      <c r="K9" s="61">
        <f>'Zeitnahme Staffellauf'!$M$8 *(J9-'Einteilung Staffellauf'!B$11)^2+'Zeitnahme Staffellauf'!$O$8 *(J9-'Einteilung Staffellauf'!B$11)+'Einteilung Staffellauf'!$E$11</f>
        <v>69.706714982138976</v>
      </c>
      <c r="L9" s="61">
        <f>'Einteilung Staffellauf'!B$13+'Einteilung Staffellauf'!B$14*$A9</f>
        <v>550.56199552098315</v>
      </c>
      <c r="M9" s="61">
        <f>'Zeitnahme Staffellauf'!$M$9 *(L9-'Einteilung Staffellauf'!B$13)^2+'Zeitnahme Staffellauf'!$O$9 *(L9-'Einteilung Staffellauf'!B$13)+'Einteilung Staffellauf'!$E$13</f>
        <v>93.592426445655363</v>
      </c>
      <c r="N9" s="61">
        <f>'Einteilung Staffellauf'!B$15+'Einteilung Staffellauf'!B$16*$A9</f>
        <v>700.53779233922603</v>
      </c>
      <c r="O9" s="61">
        <f>'Zeitnahme Staffellauf'!$M$10*(N9-'Einteilung Staffellauf'!B$15)^2+'Zeitnahme Staffellauf'!$O$10*(N9-'Einteilung Staffellauf'!B$15)+'Einteilung Staffellauf'!$E$15</f>
        <v>117.41435065783809</v>
      </c>
      <c r="P9" s="61">
        <f>'Einteilung Staffellauf'!B$17+'Einteilung Staffellauf'!B$18*$A9</f>
        <v>923.53298994605859</v>
      </c>
      <c r="Q9" s="61">
        <f>'Zeitnahme Staffellauf'!$M$11*(P9-'Einteilung Staffellauf'!B$17)^2+'Zeitnahme Staffellauf'!$O$11*(P9-'Einteilung Staffellauf'!B$17)+'Einteilung Staffellauf'!$E$17</f>
        <v>153.54595014799548</v>
      </c>
      <c r="R9" s="61">
        <f>'Einteilung Staffellauf'!B$19+'Einteilung Staffellauf'!B$20*$A9</f>
        <v>1179.2123910518135</v>
      </c>
      <c r="S9" s="61">
        <f>'Zeitnahme Staffellauf'!$M$12*(R9-'Einteilung Staffellauf'!B$19)^2+'Zeitnahme Staffellauf'!$O$12*(R9-'Einteilung Staffellauf'!B$19)+'Einteilung Staffellauf'!$E$19</f>
        <v>192.69147234591512</v>
      </c>
    </row>
    <row r="10" spans="1:21" x14ac:dyDescent="0.2">
      <c r="A10" s="60">
        <v>0.06</v>
      </c>
      <c r="B10" s="61">
        <f>'Zeitnahme Staffellauf'!$B$3+('Einteilung Staffellauf'!B$4-'Zeitnahme Staffellauf'!$B$3)*$A10</f>
        <v>11.866411317814087</v>
      </c>
      <c r="C10" s="61">
        <f>'Zeitnahme Staffellauf'!$M$4*(B10-'Zeitnahme Staffellauf'!$B$3)^2+'Zeitnahme Staffellauf'!$O$4*(B10-'Zeitnahme Staffellauf'!$B$3)+'Zeitnahme Staffellauf'!$B$4</f>
        <v>2.6234964901518838</v>
      </c>
      <c r="D10" s="61">
        <f>'Einteilung Staffellauf'!B$5+'Einteilung Staffellauf'!B$6*$A10</f>
        <v>48.00679323636313</v>
      </c>
      <c r="E10" s="61">
        <f>'Zeitnahme Staffellauf'!$M$5 *(D10 -'Einteilung Staffellauf'!B$5 )^2+'Zeitnahme Staffellauf'!$O$5*(D10 -'Einteilung Staffellauf'!B$5)+'Einteilung Staffellauf'!E$5</f>
        <v>8.8456147958973492</v>
      </c>
      <c r="F10" s="61">
        <f>'Einteilung Staffellauf'!B$7 +'Einteilung Staffellauf'!B$8*$A10</f>
        <v>163.32597039113773</v>
      </c>
      <c r="G10" s="61">
        <f>'Zeitnahme Staffellauf'!$M$6*(F10-'Einteilung Staffellauf'!$B$7)^2+'Zeitnahme Staffellauf'!$O$6*(F10-'Einteilung Staffellauf'!$B$7)+'Einteilung Staffellauf'!$E$7</f>
        <v>28.329004272243182</v>
      </c>
      <c r="H10" s="61">
        <f>'Einteilung Staffellauf'!B$9 +'Einteilung Staffellauf'!B$10*$A10</f>
        <v>283.81100718544201</v>
      </c>
      <c r="I10" s="61">
        <f>'Zeitnahme Staffellauf'!$M$7 *(H10-'Einteilung Staffellauf'!B$9 )^2+'Zeitnahme Staffellauf'!$O$7 *(H10-'Einteilung Staffellauf'!B$9 )+'Einteilung Staffellauf'!E$9</f>
        <v>49.213723582367912</v>
      </c>
      <c r="J10" s="61">
        <f>'Einteilung Staffellauf'!B$11+'Einteilung Staffellauf'!B$12*$A10</f>
        <v>407.903574690342</v>
      </c>
      <c r="K10" s="61">
        <f>'Zeitnahme Staffellauf'!$M$8 *(J10-'Einteilung Staffellauf'!B$11)^2+'Zeitnahme Staffellauf'!$O$8 *(J10-'Einteilung Staffellauf'!B$11)+'Einteilung Staffellauf'!$E$11</f>
        <v>69.905614075480813</v>
      </c>
      <c r="L10" s="61">
        <f>'Einteilung Staffellauf'!B$13+'Einteilung Staffellauf'!B$14*$A10</f>
        <v>552.02410806624039</v>
      </c>
      <c r="M10" s="61">
        <f>'Zeitnahme Staffellauf'!$M$9 *(L10-'Einteilung Staffellauf'!B$13)^2+'Zeitnahme Staffellauf'!$O$9 *(L10-'Einteilung Staffellauf'!B$13)+'Einteilung Staffellauf'!$E$13</f>
        <v>93.774155634246299</v>
      </c>
      <c r="N10" s="61">
        <f>'Einteilung Staffellauf'!B$15+'Einteilung Staffellauf'!B$16*$A10</f>
        <v>702.75281334298757</v>
      </c>
      <c r="O10" s="61">
        <f>'Zeitnahme Staffellauf'!$M$10*(N10-'Einteilung Staffellauf'!B$15)^2+'Zeitnahme Staffellauf'!$O$10*(N10-'Einteilung Staffellauf'!B$15)+'Einteilung Staffellauf'!$E$15</f>
        <v>117.70682911481443</v>
      </c>
      <c r="P10" s="61">
        <f>'Einteilung Staffellauf'!B$17+'Einteilung Staffellauf'!B$18*$A10</f>
        <v>926.04663039595391</v>
      </c>
      <c r="Q10" s="61">
        <f>'Zeitnahme Staffellauf'!$M$11*(P10-'Einteilung Staffellauf'!B$17)^2+'Zeitnahme Staffellauf'!$O$11*(P10-'Einteilung Staffellauf'!B$17)+'Einteilung Staffellauf'!$E$17</f>
        <v>153.83325293044589</v>
      </c>
      <c r="R10" s="61">
        <f>'Einteilung Staffellauf'!B$19+'Einteilung Staffellauf'!B$20*$A10</f>
        <v>1182.5891027249525</v>
      </c>
      <c r="S10" s="61">
        <f>'Zeitnahme Staffellauf'!$M$12*(R10-'Einteilung Staffellauf'!B$19)^2+'Zeitnahme Staffellauf'!$O$12*(R10-'Einteilung Staffellauf'!B$19)+'Einteilung Staffellauf'!$E$19</f>
        <v>193.07359489342292</v>
      </c>
    </row>
    <row r="11" spans="1:21" x14ac:dyDescent="0.2">
      <c r="A11" s="60">
        <v>7.0000000000000007E-2</v>
      </c>
      <c r="B11" s="61">
        <f>'Zeitnahme Staffellauf'!$B$3+('Einteilung Staffellauf'!B$4-'Zeitnahme Staffellauf'!$B$3)*$A11</f>
        <v>12.177479870783102</v>
      </c>
      <c r="C11" s="61">
        <f>'Zeitnahme Staffellauf'!$M$4*(B11-'Zeitnahme Staffellauf'!$B$3)^2+'Zeitnahme Staffellauf'!$O$4*(B11-'Zeitnahme Staffellauf'!$B$3)+'Zeitnahme Staffellauf'!$B$4</f>
        <v>2.6760023361329193</v>
      </c>
      <c r="D11" s="61">
        <f>'Einteilung Staffellauf'!B$5+'Einteilung Staffellauf'!B$6*$A11</f>
        <v>49.156782892940072</v>
      </c>
      <c r="E11" s="61">
        <f>'Zeitnahme Staffellauf'!$M$5 *(D11 -'Einteilung Staffellauf'!B$5 )^2+'Zeitnahme Staffellauf'!$O$5*(D11 -'Einteilung Staffellauf'!B$5)+'Einteilung Staffellauf'!E$5</f>
        <v>9.0090893380291988</v>
      </c>
      <c r="F11" s="61">
        <f>'Einteilung Staffellauf'!B$7 +'Einteilung Staffellauf'!B$8*$A11</f>
        <v>164.52932863056139</v>
      </c>
      <c r="G11" s="61">
        <f>'Zeitnahme Staffellauf'!$M$6*(F11-'Einteilung Staffellauf'!$B$7)^2+'Zeitnahme Staffellauf'!$O$6*(F11-'Einteilung Staffellauf'!$B$7)+'Einteilung Staffellauf'!$E$7</f>
        <v>28.513323475111576</v>
      </c>
      <c r="H11" s="61">
        <f>'Einteilung Staffellauf'!B$9 +'Einteilung Staffellauf'!B$10*$A11</f>
        <v>285.039234233522</v>
      </c>
      <c r="I11" s="61">
        <f>'Zeitnahme Staffellauf'!$M$7 *(H11-'Einteilung Staffellauf'!B$9 )^2+'Zeitnahme Staffellauf'!$O$7 *(H11-'Einteilung Staffellauf'!B$9 )+'Einteilung Staffellauf'!E$9</f>
        <v>49.385599521950851</v>
      </c>
      <c r="J11" s="61">
        <f>'Einteilung Staffellauf'!B$11+'Einteilung Staffellauf'!B$12*$A11</f>
        <v>409.3434455212394</v>
      </c>
      <c r="K11" s="61">
        <f>'Zeitnahme Staffellauf'!$M$8 *(J11-'Einteilung Staffellauf'!B$11)^2+'Zeitnahme Staffellauf'!$O$8 *(J11-'Einteilung Staffellauf'!B$11)+'Einteilung Staffellauf'!$E$11</f>
        <v>70.105431163748818</v>
      </c>
      <c r="L11" s="61">
        <f>'Einteilung Staffellauf'!B$13+'Einteilung Staffellauf'!B$14*$A11</f>
        <v>553.48622061149763</v>
      </c>
      <c r="M11" s="61">
        <f>'Zeitnahme Staffellauf'!$M$9 *(L11-'Einteilung Staffellauf'!B$13)^2+'Zeitnahme Staffellauf'!$O$9 *(L11-'Einteilung Staffellauf'!B$13)+'Einteilung Staffellauf'!$E$13</f>
        <v>93.957031202315932</v>
      </c>
      <c r="N11" s="61">
        <f>'Einteilung Staffellauf'!B$15+'Einteilung Staffellauf'!B$16*$A11</f>
        <v>704.96783434674921</v>
      </c>
      <c r="O11" s="61">
        <f>'Zeitnahme Staffellauf'!$M$10*(N11-'Einteilung Staffellauf'!B$15)^2+'Zeitnahme Staffellauf'!$O$10*(N11-'Einteilung Staffellauf'!B$15)+'Einteilung Staffellauf'!$E$15</f>
        <v>118.00086259587167</v>
      </c>
      <c r="P11" s="61">
        <f>'Einteilung Staffellauf'!B$17+'Einteilung Staffellauf'!B$18*$A11</f>
        <v>928.56027084584935</v>
      </c>
      <c r="Q11" s="61">
        <f>'Zeitnahme Staffellauf'!$M$11*(P11-'Einteilung Staffellauf'!B$17)^2+'Zeitnahme Staffellauf'!$O$11*(P11-'Einteilung Staffellauf'!B$17)+'Einteilung Staffellauf'!$E$17</f>
        <v>154.12279240329858</v>
      </c>
      <c r="R11" s="61">
        <f>'Einteilung Staffellauf'!B$19+'Einteilung Staffellauf'!B$20*$A11</f>
        <v>1185.9658143980912</v>
      </c>
      <c r="S11" s="61">
        <f>'Zeitnahme Staffellauf'!$M$12*(R11-'Einteilung Staffellauf'!B$19)^2+'Zeitnahme Staffellauf'!$O$12*(R11-'Einteilung Staffellauf'!B$19)+'Einteilung Staffellauf'!$E$19</f>
        <v>193.45876260881985</v>
      </c>
    </row>
    <row r="12" spans="1:21" x14ac:dyDescent="0.2">
      <c r="A12" s="60">
        <v>0.08</v>
      </c>
      <c r="B12" s="61">
        <f>'Zeitnahme Staffellauf'!$B$3+('Einteilung Staffellauf'!B$4-'Zeitnahme Staffellauf'!$B$3)*$A12</f>
        <v>12.488548423752118</v>
      </c>
      <c r="C12" s="61">
        <f>'Zeitnahme Staffellauf'!$M$4*(B12-'Zeitnahme Staffellauf'!$B$3)^2+'Zeitnahme Staffellauf'!$O$4*(B12-'Zeitnahme Staffellauf'!$B$3)+'Zeitnahme Staffellauf'!$B$4</f>
        <v>2.7285814481013038</v>
      </c>
      <c r="D12" s="61">
        <f>'Einteilung Staffellauf'!B$5+'Einteilung Staffellauf'!B$6*$A12</f>
        <v>50.306772549517014</v>
      </c>
      <c r="E12" s="61">
        <f>'Zeitnahme Staffellauf'!$M$5 *(D12 -'Einteilung Staffellauf'!B$5 )^2+'Zeitnahme Staffellauf'!$O$5*(D12 -'Einteilung Staffellauf'!B$5)+'Einteilung Staffellauf'!E$5</f>
        <v>9.1732555039689316</v>
      </c>
      <c r="F12" s="61">
        <f>'Einteilung Staffellauf'!B$7 +'Einteilung Staffellauf'!B$8*$A12</f>
        <v>165.73268686998506</v>
      </c>
      <c r="G12" s="61">
        <f>'Zeitnahme Staffellauf'!$M$6*(F12-'Einteilung Staffellauf'!$B$7)^2+'Zeitnahme Staffellauf'!$O$6*(F12-'Einteilung Staffellauf'!$B$7)+'Einteilung Staffellauf'!$E$7</f>
        <v>28.698224600147981</v>
      </c>
      <c r="H12" s="61">
        <f>'Einteilung Staffellauf'!B$9 +'Einteilung Staffellauf'!B$10*$A12</f>
        <v>286.26746128160192</v>
      </c>
      <c r="I12" s="61">
        <f>'Zeitnahme Staffellauf'!$M$7 *(H12-'Einteilung Staffellauf'!B$9 )^2+'Zeitnahme Staffellauf'!$O$7 *(H12-'Einteilung Staffellauf'!B$9 )+'Einteilung Staffellauf'!E$9</f>
        <v>49.558243232647058</v>
      </c>
      <c r="J12" s="61">
        <f>'Einteilung Staffellauf'!B$11+'Einteilung Staffellauf'!B$12*$A12</f>
        <v>410.78331635213681</v>
      </c>
      <c r="K12" s="61">
        <f>'Zeitnahme Staffellauf'!$M$8 *(J12-'Einteilung Staffellauf'!B$11)^2+'Zeitnahme Staffellauf'!$O$8 *(J12-'Einteilung Staffellauf'!B$11)+'Einteilung Staffellauf'!$E$11</f>
        <v>70.306166246942965</v>
      </c>
      <c r="L12" s="61">
        <f>'Einteilung Staffellauf'!B$13+'Einteilung Staffellauf'!B$14*$A12</f>
        <v>554.94833315675487</v>
      </c>
      <c r="M12" s="61">
        <f>'Zeitnahme Staffellauf'!$M$9 *(L12-'Einteilung Staffellauf'!B$13)^2+'Zeitnahme Staffellauf'!$O$9 *(L12-'Einteilung Staffellauf'!B$13)+'Einteilung Staffellauf'!$E$13</f>
        <v>94.141053149864263</v>
      </c>
      <c r="N12" s="61">
        <f>'Einteilung Staffellauf'!B$15+'Einteilung Staffellauf'!B$16*$A12</f>
        <v>707.18285535051086</v>
      </c>
      <c r="O12" s="61">
        <f>'Zeitnahme Staffellauf'!$M$10*(N12-'Einteilung Staffellauf'!B$15)^2+'Zeitnahme Staffellauf'!$O$10*(N12-'Einteilung Staffellauf'!B$15)+'Einteilung Staffellauf'!$E$15</f>
        <v>118.29645110100981</v>
      </c>
      <c r="P12" s="61">
        <f>'Einteilung Staffellauf'!B$17+'Einteilung Staffellauf'!B$18*$A12</f>
        <v>931.07391129574467</v>
      </c>
      <c r="Q12" s="61">
        <f>'Zeitnahme Staffellauf'!$M$11*(P12-'Einteilung Staffellauf'!B$17)^2+'Zeitnahme Staffellauf'!$O$11*(P12-'Einteilung Staffellauf'!B$17)+'Einteilung Staffellauf'!$E$17</f>
        <v>154.41456856655347</v>
      </c>
      <c r="R12" s="61">
        <f>'Einteilung Staffellauf'!B$19+'Einteilung Staffellauf'!B$20*$A12</f>
        <v>1189.3425260712299</v>
      </c>
      <c r="S12" s="61">
        <f>'Zeitnahme Staffellauf'!$M$12*(R12-'Einteilung Staffellauf'!B$19)^2+'Zeitnahme Staffellauf'!$O$12*(R12-'Einteilung Staffellauf'!B$19)+'Einteilung Staffellauf'!$E$19</f>
        <v>193.84697549210594</v>
      </c>
    </row>
    <row r="13" spans="1:21" x14ac:dyDescent="0.2">
      <c r="A13" s="60">
        <v>0.09</v>
      </c>
      <c r="B13" s="61">
        <f>'Zeitnahme Staffellauf'!$B$3+('Einteilung Staffellauf'!B$4-'Zeitnahme Staffellauf'!$B$3)*$A13</f>
        <v>12.799616976721133</v>
      </c>
      <c r="C13" s="61">
        <f>'Zeitnahme Staffellauf'!$M$4*(B13-'Zeitnahme Staffellauf'!$B$3)^2+'Zeitnahme Staffellauf'!$O$4*(B13-'Zeitnahme Staffellauf'!$B$3)+'Zeitnahme Staffellauf'!$B$4</f>
        <v>2.7812338260570377</v>
      </c>
      <c r="D13" s="61">
        <f>'Einteilung Staffellauf'!B$5+'Einteilung Staffellauf'!B$6*$A13</f>
        <v>51.456762206093956</v>
      </c>
      <c r="E13" s="61">
        <f>'Zeitnahme Staffellauf'!$M$5 *(D13 -'Einteilung Staffellauf'!B$5 )^2+'Zeitnahme Staffellauf'!$O$5*(D13 -'Einteilung Staffellauf'!B$5)+'Einteilung Staffellauf'!E$5</f>
        <v>9.3381132937165532</v>
      </c>
      <c r="F13" s="61">
        <f>'Einteilung Staffellauf'!B$7 +'Einteilung Staffellauf'!B$8*$A13</f>
        <v>166.93604510940872</v>
      </c>
      <c r="G13" s="61">
        <f>'Zeitnahme Staffellauf'!$M$6*(F13-'Einteilung Staffellauf'!$B$7)^2+'Zeitnahme Staffellauf'!$O$6*(F13-'Einteilung Staffellauf'!$B$7)+'Einteilung Staffellauf'!$E$7</f>
        <v>28.883707647352395</v>
      </c>
      <c r="H13" s="61">
        <f>'Einteilung Staffellauf'!B$9 +'Einteilung Staffellauf'!B$10*$A13</f>
        <v>287.49568832968191</v>
      </c>
      <c r="I13" s="61">
        <f>'Zeitnahme Staffellauf'!$M$7 *(H13-'Einteilung Staffellauf'!B$9 )^2+'Zeitnahme Staffellauf'!$O$7 *(H13-'Einteilung Staffellauf'!B$9 )+'Einteilung Staffellauf'!E$9</f>
        <v>49.73165471445656</v>
      </c>
      <c r="J13" s="61">
        <f>'Einteilung Staffellauf'!B$11+'Einteilung Staffellauf'!B$12*$A13</f>
        <v>412.22318718303416</v>
      </c>
      <c r="K13" s="61">
        <f>'Zeitnahme Staffellauf'!$M$8 *(J13-'Einteilung Staffellauf'!B$11)^2+'Zeitnahme Staffellauf'!$O$8 *(J13-'Einteilung Staffellauf'!B$11)+'Einteilung Staffellauf'!$E$11</f>
        <v>70.507819325063252</v>
      </c>
      <c r="L13" s="61">
        <f>'Einteilung Staffellauf'!B$13+'Einteilung Staffellauf'!B$14*$A13</f>
        <v>556.410445702012</v>
      </c>
      <c r="M13" s="61">
        <f>'Zeitnahme Staffellauf'!$M$9 *(L13-'Einteilung Staffellauf'!B$13)^2+'Zeitnahme Staffellauf'!$O$9 *(L13-'Einteilung Staffellauf'!B$13)+'Einteilung Staffellauf'!$E$13</f>
        <v>94.326221476891277</v>
      </c>
      <c r="N13" s="61">
        <f>'Einteilung Staffellauf'!B$15+'Einteilung Staffellauf'!B$16*$A13</f>
        <v>709.39787635427251</v>
      </c>
      <c r="O13" s="61">
        <f>'Zeitnahme Staffellauf'!$M$10*(N13-'Einteilung Staffellauf'!B$15)^2+'Zeitnahme Staffellauf'!$O$10*(N13-'Einteilung Staffellauf'!B$15)+'Einteilung Staffellauf'!$E$15</f>
        <v>118.59359463022885</v>
      </c>
      <c r="P13" s="61">
        <f>'Einteilung Staffellauf'!B$17+'Einteilung Staffellauf'!B$18*$A13</f>
        <v>933.5875517456401</v>
      </c>
      <c r="Q13" s="61">
        <f>'Zeitnahme Staffellauf'!$M$11*(P13-'Einteilung Staffellauf'!B$17)^2+'Zeitnahme Staffellauf'!$O$11*(P13-'Einteilung Staffellauf'!B$17)+'Einteilung Staffellauf'!$E$17</f>
        <v>154.70858142021058</v>
      </c>
      <c r="R13" s="61">
        <f>'Einteilung Staffellauf'!B$19+'Einteilung Staffellauf'!B$20*$A13</f>
        <v>1192.7192377443689</v>
      </c>
      <c r="S13" s="61">
        <f>'Zeitnahme Staffellauf'!$M$12*(R13-'Einteilung Staffellauf'!B$19)^2+'Zeitnahme Staffellauf'!$O$12*(R13-'Einteilung Staffellauf'!B$19)+'Einteilung Staffellauf'!$E$19</f>
        <v>194.23823354328124</v>
      </c>
    </row>
    <row r="14" spans="1:21" x14ac:dyDescent="0.2">
      <c r="A14" s="60">
        <v>0.1</v>
      </c>
      <c r="B14" s="61">
        <f>'Zeitnahme Staffellauf'!$B$3+('Einteilung Staffellauf'!B$4-'Zeitnahme Staffellauf'!$B$3)*$A14</f>
        <v>13.110685529690148</v>
      </c>
      <c r="C14" s="61">
        <f>'Zeitnahme Staffellauf'!$M$4*(B14-'Zeitnahme Staffellauf'!$B$3)^2+'Zeitnahme Staffellauf'!$O$4*(B14-'Zeitnahme Staffellauf'!$B$3)+'Zeitnahme Staffellauf'!$B$4</f>
        <v>2.8339594700001203</v>
      </c>
      <c r="D14" s="61">
        <f>'Einteilung Staffellauf'!B$5+'Einteilung Staffellauf'!B$6*$A14</f>
        <v>52.606751862670905</v>
      </c>
      <c r="E14" s="61">
        <f>'Zeitnahme Staffellauf'!$M$5 *(D14 -'Einteilung Staffellauf'!B$5 )^2+'Zeitnahme Staffellauf'!$O$5*(D14 -'Einteilung Staffellauf'!B$5)+'Einteilung Staffellauf'!E$5</f>
        <v>9.5036627072720616</v>
      </c>
      <c r="F14" s="61">
        <f>'Einteilung Staffellauf'!B$7 +'Einteilung Staffellauf'!B$8*$A14</f>
        <v>168.13940334883239</v>
      </c>
      <c r="G14" s="61">
        <f>'Zeitnahme Staffellauf'!$M$6*(F14-'Einteilung Staffellauf'!$B$7)^2+'Zeitnahme Staffellauf'!$O$6*(F14-'Einteilung Staffellauf'!$B$7)+'Einteilung Staffellauf'!$E$7</f>
        <v>29.069772616724819</v>
      </c>
      <c r="H14" s="61">
        <f>'Einteilung Staffellauf'!B$9 +'Einteilung Staffellauf'!B$10*$A14</f>
        <v>288.72391537776184</v>
      </c>
      <c r="I14" s="61">
        <f>'Zeitnahme Staffellauf'!$M$7 *(H14-'Einteilung Staffellauf'!B$9 )^2+'Zeitnahme Staffellauf'!$O$7 *(H14-'Einteilung Staffellauf'!B$9 )+'Einteilung Staffellauf'!E$9</f>
        <v>49.90583396737933</v>
      </c>
      <c r="J14" s="61">
        <f>'Einteilung Staffellauf'!B$11+'Einteilung Staffellauf'!B$12*$A14</f>
        <v>413.66305801393156</v>
      </c>
      <c r="K14" s="61">
        <f>'Zeitnahme Staffellauf'!$M$8 *(J14-'Einteilung Staffellauf'!B$11)^2+'Zeitnahme Staffellauf'!$O$8 *(J14-'Einteilung Staffellauf'!B$11)+'Einteilung Staffellauf'!$E$11</f>
        <v>70.710390398109695</v>
      </c>
      <c r="L14" s="61">
        <f>'Einteilung Staffellauf'!B$13+'Einteilung Staffellauf'!B$14*$A14</f>
        <v>557.87255824726924</v>
      </c>
      <c r="M14" s="61">
        <f>'Zeitnahme Staffellauf'!$M$9 *(L14-'Einteilung Staffellauf'!B$13)^2+'Zeitnahme Staffellauf'!$O$9 *(L14-'Einteilung Staffellauf'!B$13)+'Einteilung Staffellauf'!$E$13</f>
        <v>94.512536183396989</v>
      </c>
      <c r="N14" s="61">
        <f>'Einteilung Staffellauf'!B$15+'Einteilung Staffellauf'!B$16*$A14</f>
        <v>711.61289735803416</v>
      </c>
      <c r="O14" s="61">
        <f>'Zeitnahme Staffellauf'!$M$10*(N14-'Einteilung Staffellauf'!B$15)^2+'Zeitnahme Staffellauf'!$O$10*(N14-'Einteilung Staffellauf'!B$15)+'Einteilung Staffellauf'!$E$15</f>
        <v>118.89229318352876</v>
      </c>
      <c r="P14" s="61">
        <f>'Einteilung Staffellauf'!B$17+'Einteilung Staffellauf'!B$18*$A14</f>
        <v>936.10119219553542</v>
      </c>
      <c r="Q14" s="61">
        <f>'Zeitnahme Staffellauf'!$M$11*(P14-'Einteilung Staffellauf'!B$17)^2+'Zeitnahme Staffellauf'!$O$11*(P14-'Einteilung Staffellauf'!B$17)+'Einteilung Staffellauf'!$E$17</f>
        <v>155.0048309642699</v>
      </c>
      <c r="R14" s="61">
        <f>'Einteilung Staffellauf'!B$19+'Einteilung Staffellauf'!B$20*$A14</f>
        <v>1196.0959494175077</v>
      </c>
      <c r="S14" s="61">
        <f>'Zeitnahme Staffellauf'!$M$12*(R14-'Einteilung Staffellauf'!B$19)^2+'Zeitnahme Staffellauf'!$O$12*(R14-'Einteilung Staffellauf'!B$19)+'Einteilung Staffellauf'!$E$19</f>
        <v>194.63253676234564</v>
      </c>
    </row>
    <row r="15" spans="1:21" x14ac:dyDescent="0.2">
      <c r="A15" s="60">
        <v>0.11</v>
      </c>
      <c r="B15" s="61">
        <f>'Zeitnahme Staffellauf'!$B$3+('Einteilung Staffellauf'!B$4-'Zeitnahme Staffellauf'!$B$3)*$A15</f>
        <v>13.421754082659161</v>
      </c>
      <c r="C15" s="61">
        <f>'Zeitnahme Staffellauf'!$M$4*(B15-'Zeitnahme Staffellauf'!$B$3)^2+'Zeitnahme Staffellauf'!$O$4*(B15-'Zeitnahme Staffellauf'!$B$3)+'Zeitnahme Staffellauf'!$B$4</f>
        <v>2.8867583799305518</v>
      </c>
      <c r="D15" s="61">
        <f>'Einteilung Staffellauf'!B$5+'Einteilung Staffellauf'!B$6*$A15</f>
        <v>53.756741519247839</v>
      </c>
      <c r="E15" s="61">
        <f>'Zeitnahme Staffellauf'!$M$5 *(D15 -'Einteilung Staffellauf'!B$5 )^2+'Zeitnahme Staffellauf'!$O$5*(D15 -'Einteilung Staffellauf'!B$5)+'Einteilung Staffellauf'!E$5</f>
        <v>9.6699037446354534</v>
      </c>
      <c r="F15" s="61">
        <f>'Einteilung Staffellauf'!B$7 +'Einteilung Staffellauf'!B$8*$A15</f>
        <v>169.34276158825605</v>
      </c>
      <c r="G15" s="61">
        <f>'Zeitnahme Staffellauf'!$M$6*(F15-'Einteilung Staffellauf'!$B$7)^2+'Zeitnahme Staffellauf'!$O$6*(F15-'Einteilung Staffellauf'!$B$7)+'Einteilung Staffellauf'!$E$7</f>
        <v>29.25641950826526</v>
      </c>
      <c r="H15" s="61">
        <f>'Einteilung Staffellauf'!B$9 +'Einteilung Staffellauf'!B$10*$A15</f>
        <v>289.95214242584177</v>
      </c>
      <c r="I15" s="61">
        <f>'Zeitnahme Staffellauf'!$M$7 *(H15-'Einteilung Staffellauf'!B$9 )^2+'Zeitnahme Staffellauf'!$O$7 *(H15-'Einteilung Staffellauf'!B$9 )+'Einteilung Staffellauf'!E$9</f>
        <v>50.080780991415388</v>
      </c>
      <c r="J15" s="61">
        <f>'Einteilung Staffellauf'!B$11+'Einteilung Staffellauf'!B$12*$A15</f>
        <v>415.10292884482897</v>
      </c>
      <c r="K15" s="61">
        <f>'Zeitnahme Staffellauf'!$M$8 *(J15-'Einteilung Staffellauf'!B$11)^2+'Zeitnahme Staffellauf'!$O$8 *(J15-'Einteilung Staffellauf'!B$11)+'Einteilung Staffellauf'!$E$11</f>
        <v>70.913879466082307</v>
      </c>
      <c r="L15" s="61">
        <f>'Einteilung Staffellauf'!B$13+'Einteilung Staffellauf'!B$14*$A15</f>
        <v>559.33467079252648</v>
      </c>
      <c r="M15" s="61">
        <f>'Zeitnahme Staffellauf'!$M$9 *(L15-'Einteilung Staffellauf'!B$13)^2+'Zeitnahme Staffellauf'!$O$9 *(L15-'Einteilung Staffellauf'!B$13)+'Einteilung Staffellauf'!$E$13</f>
        <v>94.699997269381413</v>
      </c>
      <c r="N15" s="61">
        <f>'Einteilung Staffellauf'!B$15+'Einteilung Staffellauf'!B$16*$A15</f>
        <v>713.82791836179581</v>
      </c>
      <c r="O15" s="61">
        <f>'Zeitnahme Staffellauf'!$M$10*(N15-'Einteilung Staffellauf'!B$15)^2+'Zeitnahme Staffellauf'!$O$10*(N15-'Einteilung Staffellauf'!B$15)+'Einteilung Staffellauf'!$E$15</f>
        <v>119.19254676090959</v>
      </c>
      <c r="P15" s="61">
        <f>'Einteilung Staffellauf'!B$17+'Einteilung Staffellauf'!B$18*$A15</f>
        <v>938.61483264543085</v>
      </c>
      <c r="Q15" s="61">
        <f>'Zeitnahme Staffellauf'!$M$11*(P15-'Einteilung Staffellauf'!B$17)^2+'Zeitnahme Staffellauf'!$O$11*(P15-'Einteilung Staffellauf'!B$17)+'Einteilung Staffellauf'!$E$17</f>
        <v>155.30331719873146</v>
      </c>
      <c r="R15" s="61">
        <f>'Einteilung Staffellauf'!B$19+'Einteilung Staffellauf'!B$20*$A15</f>
        <v>1199.4726610906464</v>
      </c>
      <c r="S15" s="61">
        <f>'Zeitnahme Staffellauf'!$M$12*(R15-'Einteilung Staffellauf'!B$19)^2+'Zeitnahme Staffellauf'!$O$12*(R15-'Einteilung Staffellauf'!B$19)+'Einteilung Staffellauf'!$E$19</f>
        <v>195.02988514929919</v>
      </c>
    </row>
    <row r="16" spans="1:21" x14ac:dyDescent="0.2">
      <c r="A16" s="60">
        <v>0.12</v>
      </c>
      <c r="B16" s="61">
        <f>'Zeitnahme Staffellauf'!$B$3+('Einteilung Staffellauf'!B$4-'Zeitnahme Staffellauf'!$B$3)*$A16</f>
        <v>13.732822635628176</v>
      </c>
      <c r="C16" s="61">
        <f>'Zeitnahme Staffellauf'!$M$4*(B16-'Zeitnahme Staffellauf'!$B$3)^2+'Zeitnahme Staffellauf'!$O$4*(B16-'Zeitnahme Staffellauf'!$B$3)+'Zeitnahme Staffellauf'!$B$4</f>
        <v>2.9396305558483329</v>
      </c>
      <c r="D16" s="61">
        <f>'Einteilung Staffellauf'!B$5+'Einteilung Staffellauf'!B$6*$A16</f>
        <v>54.906731175824788</v>
      </c>
      <c r="E16" s="61">
        <f>'Zeitnahme Staffellauf'!$M$5 *(D16 -'Einteilung Staffellauf'!B$5 )^2+'Zeitnahme Staffellauf'!$O$5*(D16 -'Einteilung Staffellauf'!B$5)+'Einteilung Staffellauf'!E$5</f>
        <v>9.8368364058067321</v>
      </c>
      <c r="F16" s="61">
        <f>'Einteilung Staffellauf'!B$7 +'Einteilung Staffellauf'!B$8*$A16</f>
        <v>170.54611982767972</v>
      </c>
      <c r="G16" s="61">
        <f>'Zeitnahme Staffellauf'!$M$6*(F16-'Einteilung Staffellauf'!$B$7)^2+'Zeitnahme Staffellauf'!$O$6*(F16-'Einteilung Staffellauf'!$B$7)+'Einteilung Staffellauf'!$E$7</f>
        <v>29.443648321973708</v>
      </c>
      <c r="H16" s="61">
        <f>'Einteilung Staffellauf'!B$9 +'Einteilung Staffellauf'!B$10*$A16</f>
        <v>291.18036947392176</v>
      </c>
      <c r="I16" s="61">
        <f>'Zeitnahme Staffellauf'!$M$7 *(H16-'Einteilung Staffellauf'!B$9 )^2+'Zeitnahme Staffellauf'!$O$7 *(H16-'Einteilung Staffellauf'!B$9 )+'Einteilung Staffellauf'!E$9</f>
        <v>50.256495786564741</v>
      </c>
      <c r="J16" s="61">
        <f>'Einteilung Staffellauf'!B$11+'Einteilung Staffellauf'!B$12*$A16</f>
        <v>416.54279967572637</v>
      </c>
      <c r="K16" s="61">
        <f>'Zeitnahme Staffellauf'!$M$8 *(J16-'Einteilung Staffellauf'!B$11)^2+'Zeitnahme Staffellauf'!$O$8 *(J16-'Einteilung Staffellauf'!B$11)+'Einteilung Staffellauf'!$E$11</f>
        <v>71.118286528981059</v>
      </c>
      <c r="L16" s="61">
        <f>'Einteilung Staffellauf'!B$13+'Einteilung Staffellauf'!B$14*$A16</f>
        <v>560.79678333778361</v>
      </c>
      <c r="M16" s="61">
        <f>'Zeitnahme Staffellauf'!$M$9 *(L16-'Einteilung Staffellauf'!B$13)^2+'Zeitnahme Staffellauf'!$O$9 *(L16-'Einteilung Staffellauf'!B$13)+'Einteilung Staffellauf'!$E$13</f>
        <v>94.888604734844506</v>
      </c>
      <c r="N16" s="61">
        <f>'Einteilung Staffellauf'!B$15+'Einteilung Staffellauf'!B$16*$A16</f>
        <v>716.04293936555746</v>
      </c>
      <c r="O16" s="61">
        <f>'Zeitnahme Staffellauf'!$M$10*(N16-'Einteilung Staffellauf'!B$15)^2+'Zeitnahme Staffellauf'!$O$10*(N16-'Einteilung Staffellauf'!B$15)+'Einteilung Staffellauf'!$E$15</f>
        <v>119.49435536237129</v>
      </c>
      <c r="P16" s="61">
        <f>'Einteilung Staffellauf'!B$17+'Einteilung Staffellauf'!B$18*$A16</f>
        <v>941.12847309532617</v>
      </c>
      <c r="Q16" s="61">
        <f>'Zeitnahme Staffellauf'!$M$11*(P16-'Einteilung Staffellauf'!B$17)^2+'Zeitnahme Staffellauf'!$O$11*(P16-'Einteilung Staffellauf'!B$17)+'Einteilung Staffellauf'!$E$17</f>
        <v>155.60404012359524</v>
      </c>
      <c r="R16" s="61">
        <f>'Einteilung Staffellauf'!B$19+'Einteilung Staffellauf'!B$20*$A16</f>
        <v>1202.8493727637851</v>
      </c>
      <c r="S16" s="61">
        <f>'Zeitnahme Staffellauf'!$M$12*(R16-'Einteilung Staffellauf'!B$19)^2+'Zeitnahme Staffellauf'!$O$12*(R16-'Einteilung Staffellauf'!B$19)+'Einteilung Staffellauf'!$E$19</f>
        <v>195.4302787041419</v>
      </c>
    </row>
    <row r="17" spans="1:19" x14ac:dyDescent="0.2">
      <c r="A17" s="60">
        <v>0.13</v>
      </c>
      <c r="B17" s="61">
        <f>'Zeitnahme Staffellauf'!$B$3+('Einteilung Staffellauf'!B$4-'Zeitnahme Staffellauf'!$B$3)*$A17</f>
        <v>14.043891188597192</v>
      </c>
      <c r="C17" s="61">
        <f>'Zeitnahme Staffellauf'!$M$4*(B17-'Zeitnahme Staffellauf'!$B$3)^2+'Zeitnahme Staffellauf'!$O$4*(B17-'Zeitnahme Staffellauf'!$B$3)+'Zeitnahme Staffellauf'!$B$4</f>
        <v>2.9925759977534625</v>
      </c>
      <c r="D17" s="61">
        <f>'Einteilung Staffellauf'!B$5+'Einteilung Staffellauf'!B$6*$A17</f>
        <v>56.05672083240173</v>
      </c>
      <c r="E17" s="61">
        <f>'Zeitnahme Staffellauf'!$M$5 *(D17 -'Einteilung Staffellauf'!B$5 )^2+'Zeitnahme Staffellauf'!$O$5*(D17 -'Einteilung Staffellauf'!B$5)+'Einteilung Staffellauf'!E$5</f>
        <v>10.004460690785898</v>
      </c>
      <c r="F17" s="61">
        <f>'Einteilung Staffellauf'!B$7 +'Einteilung Staffellauf'!B$8*$A17</f>
        <v>171.74947806710338</v>
      </c>
      <c r="G17" s="61">
        <f>'Zeitnahme Staffellauf'!$M$6*(F17-'Einteilung Staffellauf'!$B$7)^2+'Zeitnahme Staffellauf'!$O$6*(F17-'Einteilung Staffellauf'!$B$7)+'Einteilung Staffellauf'!$E$7</f>
        <v>29.631459057850165</v>
      </c>
      <c r="H17" s="61">
        <f>'Einteilung Staffellauf'!B$9 +'Einteilung Staffellauf'!B$10*$A17</f>
        <v>292.40859652200169</v>
      </c>
      <c r="I17" s="61">
        <f>'Zeitnahme Staffellauf'!$M$7 *(H17-'Einteilung Staffellauf'!B$9 )^2+'Zeitnahme Staffellauf'!$O$7 *(H17-'Einteilung Staffellauf'!B$9 )+'Einteilung Staffellauf'!E$9</f>
        <v>50.432978352827362</v>
      </c>
      <c r="J17" s="61">
        <f>'Einteilung Staffellauf'!B$11+'Einteilung Staffellauf'!B$12*$A17</f>
        <v>417.98267050662378</v>
      </c>
      <c r="K17" s="61">
        <f>'Zeitnahme Staffellauf'!$M$8 *(J17-'Einteilung Staffellauf'!B$11)^2+'Zeitnahme Staffellauf'!$O$8 *(J17-'Einteilung Staffellauf'!B$11)+'Einteilung Staffellauf'!$E$11</f>
        <v>71.323611586805967</v>
      </c>
      <c r="L17" s="61">
        <f>'Einteilung Staffellauf'!B$13+'Einteilung Staffellauf'!B$14*$A17</f>
        <v>562.25889588304085</v>
      </c>
      <c r="M17" s="61">
        <f>'Zeitnahme Staffellauf'!$M$9 *(L17-'Einteilung Staffellauf'!B$13)^2+'Zeitnahme Staffellauf'!$O$9 *(L17-'Einteilung Staffellauf'!B$13)+'Einteilung Staffellauf'!$E$13</f>
        <v>95.078358579786311</v>
      </c>
      <c r="N17" s="61">
        <f>'Einteilung Staffellauf'!B$15+'Einteilung Staffellauf'!B$16*$A17</f>
        <v>718.25796036931911</v>
      </c>
      <c r="O17" s="61">
        <f>'Zeitnahme Staffellauf'!$M$10*(N17-'Einteilung Staffellauf'!B$15)^2+'Zeitnahme Staffellauf'!$O$10*(N17-'Einteilung Staffellauf'!B$15)+'Einteilung Staffellauf'!$E$15</f>
        <v>119.7977189879139</v>
      </c>
      <c r="P17" s="61">
        <f>'Einteilung Staffellauf'!B$17+'Einteilung Staffellauf'!B$18*$A17</f>
        <v>943.6421135452216</v>
      </c>
      <c r="Q17" s="61">
        <f>'Zeitnahme Staffellauf'!$M$11*(P17-'Einteilung Staffellauf'!B$17)^2+'Zeitnahme Staffellauf'!$O$11*(P17-'Einteilung Staffellauf'!B$17)+'Einteilung Staffellauf'!$E$17</f>
        <v>155.90699973886126</v>
      </c>
      <c r="R17" s="61">
        <f>'Einteilung Staffellauf'!B$19+'Einteilung Staffellauf'!B$20*$A17</f>
        <v>1206.2260844369241</v>
      </c>
      <c r="S17" s="61">
        <f>'Zeitnahme Staffellauf'!$M$12*(R17-'Einteilung Staffellauf'!B$19)^2+'Zeitnahme Staffellauf'!$O$12*(R17-'Einteilung Staffellauf'!B$19)+'Einteilung Staffellauf'!$E$19</f>
        <v>195.83371742687382</v>
      </c>
    </row>
    <row r="18" spans="1:19" x14ac:dyDescent="0.2">
      <c r="A18" s="60">
        <v>0.14000000000000001</v>
      </c>
      <c r="B18" s="61">
        <f>'Zeitnahme Staffellauf'!$B$3+('Einteilung Staffellauf'!B$4-'Zeitnahme Staffellauf'!$B$3)*$A18</f>
        <v>14.354959741566207</v>
      </c>
      <c r="C18" s="61">
        <f>'Zeitnahme Staffellauf'!$M$4*(B18-'Zeitnahme Staffellauf'!$B$3)^2+'Zeitnahme Staffellauf'!$O$4*(B18-'Zeitnahme Staffellauf'!$B$3)+'Zeitnahme Staffellauf'!$B$4</f>
        <v>3.0455947056459416</v>
      </c>
      <c r="D18" s="61">
        <f>'Einteilung Staffellauf'!B$5+'Einteilung Staffellauf'!B$6*$A18</f>
        <v>57.206710488978672</v>
      </c>
      <c r="E18" s="61">
        <f>'Zeitnahme Staffellauf'!$M$5 *(D18 -'Einteilung Staffellauf'!B$5 )^2+'Zeitnahme Staffellauf'!$O$5*(D18 -'Einteilung Staffellauf'!B$5)+'Einteilung Staffellauf'!E$5</f>
        <v>10.172776599572948</v>
      </c>
      <c r="F18" s="61">
        <f>'Einteilung Staffellauf'!B$7 +'Einteilung Staffellauf'!B$8*$A18</f>
        <v>172.95283630652705</v>
      </c>
      <c r="G18" s="61">
        <f>'Zeitnahme Staffellauf'!$M$6*(F18-'Einteilung Staffellauf'!$B$7)^2+'Zeitnahme Staffellauf'!$O$6*(F18-'Einteilung Staffellauf'!$B$7)+'Einteilung Staffellauf'!$E$7</f>
        <v>29.819851715894639</v>
      </c>
      <c r="H18" s="61">
        <f>'Einteilung Staffellauf'!B$9 +'Einteilung Staffellauf'!B$10*$A18</f>
        <v>293.63682357008167</v>
      </c>
      <c r="I18" s="61">
        <f>'Zeitnahme Staffellauf'!$M$7 *(H18-'Einteilung Staffellauf'!B$9 )^2+'Zeitnahme Staffellauf'!$O$7 *(H18-'Einteilung Staffellauf'!B$9 )+'Einteilung Staffellauf'!E$9</f>
        <v>50.610228690203272</v>
      </c>
      <c r="J18" s="61">
        <f>'Einteilung Staffellauf'!B$11+'Einteilung Staffellauf'!B$12*$A18</f>
        <v>419.42254133752118</v>
      </c>
      <c r="K18" s="61">
        <f>'Zeitnahme Staffellauf'!$M$8 *(J18-'Einteilung Staffellauf'!B$11)^2+'Zeitnahme Staffellauf'!$O$8 *(J18-'Einteilung Staffellauf'!B$11)+'Einteilung Staffellauf'!$E$11</f>
        <v>71.529854639557016</v>
      </c>
      <c r="L18" s="61">
        <f>'Einteilung Staffellauf'!B$13+'Einteilung Staffellauf'!B$14*$A18</f>
        <v>563.72100842829809</v>
      </c>
      <c r="M18" s="61">
        <f>'Zeitnahme Staffellauf'!$M$9 *(L18-'Einteilung Staffellauf'!B$13)^2+'Zeitnahme Staffellauf'!$O$9 *(L18-'Einteilung Staffellauf'!B$13)+'Einteilung Staffellauf'!$E$13</f>
        <v>95.269258804206828</v>
      </c>
      <c r="N18" s="61">
        <f>'Einteilung Staffellauf'!B$15+'Einteilung Staffellauf'!B$16*$A18</f>
        <v>720.47298137308076</v>
      </c>
      <c r="O18" s="61">
        <f>'Zeitnahme Staffellauf'!$M$10*(N18-'Einteilung Staffellauf'!B$15)^2+'Zeitnahme Staffellauf'!$O$10*(N18-'Einteilung Staffellauf'!B$15)+'Einteilung Staffellauf'!$E$15</f>
        <v>120.1026376375374</v>
      </c>
      <c r="P18" s="61">
        <f>'Einteilung Staffellauf'!B$17+'Einteilung Staffellauf'!B$18*$A18</f>
        <v>946.15575399511692</v>
      </c>
      <c r="Q18" s="61">
        <f>'Zeitnahme Staffellauf'!$M$11*(P18-'Einteilung Staffellauf'!B$17)^2+'Zeitnahme Staffellauf'!$O$11*(P18-'Einteilung Staffellauf'!B$17)+'Einteilung Staffellauf'!$E$17</f>
        <v>156.21219604452946</v>
      </c>
      <c r="R18" s="61">
        <f>'Einteilung Staffellauf'!B$19+'Einteilung Staffellauf'!B$20*$A18</f>
        <v>1209.6027961100629</v>
      </c>
      <c r="S18" s="61">
        <f>'Zeitnahme Staffellauf'!$M$12*(R18-'Einteilung Staffellauf'!B$19)^2+'Zeitnahme Staffellauf'!$O$12*(R18-'Einteilung Staffellauf'!B$19)+'Einteilung Staffellauf'!$E$19</f>
        <v>196.24020131749484</v>
      </c>
    </row>
    <row r="19" spans="1:19" x14ac:dyDescent="0.2">
      <c r="A19" s="60">
        <v>0.15</v>
      </c>
      <c r="B19" s="61">
        <f>'Zeitnahme Staffellauf'!$B$3+('Einteilung Staffellauf'!B$4-'Zeitnahme Staffellauf'!$B$3)*$A19</f>
        <v>14.66602829453522</v>
      </c>
      <c r="C19" s="61">
        <f>'Zeitnahme Staffellauf'!$M$4*(B19-'Zeitnahme Staffellauf'!$B$3)^2+'Zeitnahme Staffellauf'!$O$4*(B19-'Zeitnahme Staffellauf'!$B$3)+'Zeitnahme Staffellauf'!$B$4</f>
        <v>3.0986866795257688</v>
      </c>
      <c r="D19" s="61">
        <f>'Einteilung Staffellauf'!B$5+'Einteilung Staffellauf'!B$6*$A19</f>
        <v>58.356700145555614</v>
      </c>
      <c r="E19" s="61">
        <f>'Zeitnahme Staffellauf'!$M$5 *(D19 -'Einteilung Staffellauf'!B$5 )^2+'Zeitnahme Staffellauf'!$O$5*(D19 -'Einteilung Staffellauf'!B$5)+'Einteilung Staffellauf'!E$5</f>
        <v>10.341784132167884</v>
      </c>
      <c r="F19" s="61">
        <f>'Einteilung Staffellauf'!B$7 +'Einteilung Staffellauf'!B$8*$A19</f>
        <v>174.15619454595071</v>
      </c>
      <c r="G19" s="61">
        <f>'Zeitnahme Staffellauf'!$M$6*(F19-'Einteilung Staffellauf'!$B$7)^2+'Zeitnahme Staffellauf'!$O$6*(F19-'Einteilung Staffellauf'!$B$7)+'Einteilung Staffellauf'!$E$7</f>
        <v>30.00882629610712</v>
      </c>
      <c r="H19" s="61">
        <f>'Einteilung Staffellauf'!B$9 +'Einteilung Staffellauf'!B$10*$A19</f>
        <v>294.8650506181616</v>
      </c>
      <c r="I19" s="61">
        <f>'Zeitnahme Staffellauf'!$M$7 *(H19-'Einteilung Staffellauf'!B$9 )^2+'Zeitnahme Staffellauf'!$O$7 *(H19-'Einteilung Staffellauf'!B$9 )+'Einteilung Staffellauf'!E$9</f>
        <v>50.788246798692462</v>
      </c>
      <c r="J19" s="61">
        <f>'Einteilung Staffellauf'!B$11+'Einteilung Staffellauf'!B$12*$A19</f>
        <v>420.86241216841853</v>
      </c>
      <c r="K19" s="61">
        <f>'Zeitnahme Staffellauf'!$M$8 *(J19-'Einteilung Staffellauf'!B$11)^2+'Zeitnahme Staffellauf'!$O$8 *(J19-'Einteilung Staffellauf'!B$11)+'Einteilung Staffellauf'!$E$11</f>
        <v>71.737015687234219</v>
      </c>
      <c r="L19" s="61">
        <f>'Einteilung Staffellauf'!B$13+'Einteilung Staffellauf'!B$14*$A19</f>
        <v>565.18312097355522</v>
      </c>
      <c r="M19" s="61">
        <f>'Zeitnahme Staffellauf'!$M$9 *(L19-'Einteilung Staffellauf'!B$13)^2+'Zeitnahme Staffellauf'!$O$9 *(L19-'Einteilung Staffellauf'!B$13)+'Einteilung Staffellauf'!$E$13</f>
        <v>95.461305408106</v>
      </c>
      <c r="N19" s="61">
        <f>'Einteilung Staffellauf'!B$15+'Einteilung Staffellauf'!B$16*$A19</f>
        <v>722.68800237684241</v>
      </c>
      <c r="O19" s="61">
        <f>'Zeitnahme Staffellauf'!$M$10*(N19-'Einteilung Staffellauf'!B$15)^2+'Zeitnahme Staffellauf'!$O$10*(N19-'Einteilung Staffellauf'!B$15)+'Einteilung Staffellauf'!$E$15</f>
        <v>120.40911131124179</v>
      </c>
      <c r="P19" s="61">
        <f>'Einteilung Staffellauf'!B$17+'Einteilung Staffellauf'!B$18*$A19</f>
        <v>948.66939444501236</v>
      </c>
      <c r="Q19" s="61">
        <f>'Zeitnahme Staffellauf'!$M$11*(P19-'Einteilung Staffellauf'!B$17)^2+'Zeitnahme Staffellauf'!$O$11*(P19-'Einteilung Staffellauf'!B$17)+'Einteilung Staffellauf'!$E$17</f>
        <v>156.51962904059994</v>
      </c>
      <c r="R19" s="61">
        <f>'Einteilung Staffellauf'!B$19+'Einteilung Staffellauf'!B$20*$A19</f>
        <v>1212.9795077832016</v>
      </c>
      <c r="S19" s="61">
        <f>'Zeitnahme Staffellauf'!$M$12*(R19-'Einteilung Staffellauf'!B$19)^2+'Zeitnahme Staffellauf'!$O$12*(R19-'Einteilung Staffellauf'!B$19)+'Einteilung Staffellauf'!$E$19</f>
        <v>196.64973037600501</v>
      </c>
    </row>
    <row r="20" spans="1:19" x14ac:dyDescent="0.2">
      <c r="A20" s="60">
        <v>0.16</v>
      </c>
      <c r="B20" s="61">
        <f>'Zeitnahme Staffellauf'!$B$3+('Einteilung Staffellauf'!B$4-'Zeitnahme Staffellauf'!$B$3)*$A20</f>
        <v>14.977096847504235</v>
      </c>
      <c r="C20" s="61">
        <f>'Zeitnahme Staffellauf'!$M$4*(B20-'Zeitnahme Staffellauf'!$B$3)^2+'Zeitnahme Staffellauf'!$O$4*(B20-'Zeitnahme Staffellauf'!$B$3)+'Zeitnahme Staffellauf'!$B$4</f>
        <v>3.151851919392946</v>
      </c>
      <c r="D20" s="61">
        <f>'Einteilung Staffellauf'!B$5+'Einteilung Staffellauf'!B$6*$A20</f>
        <v>59.506689802132556</v>
      </c>
      <c r="E20" s="61">
        <f>'Zeitnahme Staffellauf'!$M$5 *(D20 -'Einteilung Staffellauf'!B$5 )^2+'Zeitnahme Staffellauf'!$O$5*(D20 -'Einteilung Staffellauf'!B$5)+'Einteilung Staffellauf'!E$5</f>
        <v>10.511483288570709</v>
      </c>
      <c r="F20" s="61">
        <f>'Einteilung Staffellauf'!B$7 +'Einteilung Staffellauf'!B$8*$A20</f>
        <v>175.35955278537438</v>
      </c>
      <c r="G20" s="61">
        <f>'Zeitnahme Staffellauf'!$M$6*(F20-'Einteilung Staffellauf'!$B$7)^2+'Zeitnahme Staffellauf'!$O$6*(F20-'Einteilung Staffellauf'!$B$7)+'Einteilung Staffellauf'!$E$7</f>
        <v>30.198382798487614</v>
      </c>
      <c r="H20" s="61">
        <f>'Einteilung Staffellauf'!B$9 +'Einteilung Staffellauf'!B$10*$A20</f>
        <v>296.09327766624159</v>
      </c>
      <c r="I20" s="61">
        <f>'Zeitnahme Staffellauf'!$M$7 *(H20-'Einteilung Staffellauf'!B$9 )^2+'Zeitnahme Staffellauf'!$O$7 *(H20-'Einteilung Staffellauf'!B$9 )+'Einteilung Staffellauf'!E$9</f>
        <v>50.967032678294942</v>
      </c>
      <c r="J20" s="61">
        <f>'Einteilung Staffellauf'!B$11+'Einteilung Staffellauf'!B$12*$A20</f>
        <v>422.30228299931593</v>
      </c>
      <c r="K20" s="61">
        <f>'Zeitnahme Staffellauf'!$M$8 *(J20-'Einteilung Staffellauf'!B$11)^2+'Zeitnahme Staffellauf'!$O$8 *(J20-'Einteilung Staffellauf'!B$11)+'Einteilung Staffellauf'!$E$11</f>
        <v>71.945094729837578</v>
      </c>
      <c r="L20" s="61">
        <f>'Einteilung Staffellauf'!B$13+'Einteilung Staffellauf'!B$14*$A20</f>
        <v>566.64523351881246</v>
      </c>
      <c r="M20" s="61">
        <f>'Zeitnahme Staffellauf'!$M$9 *(L20-'Einteilung Staffellauf'!B$13)^2+'Zeitnahme Staffellauf'!$O$9 *(L20-'Einteilung Staffellauf'!B$13)+'Einteilung Staffellauf'!$E$13</f>
        <v>95.654498391483898</v>
      </c>
      <c r="N20" s="61">
        <f>'Einteilung Staffellauf'!B$15+'Einteilung Staffellauf'!B$16*$A20</f>
        <v>724.90302338060405</v>
      </c>
      <c r="O20" s="61">
        <f>'Zeitnahme Staffellauf'!$M$10*(N20-'Einteilung Staffellauf'!B$15)^2+'Zeitnahme Staffellauf'!$O$10*(N20-'Einteilung Staffellauf'!B$15)+'Einteilung Staffellauf'!$E$15</f>
        <v>120.71714000902706</v>
      </c>
      <c r="P20" s="61">
        <f>'Einteilung Staffellauf'!B$17+'Einteilung Staffellauf'!B$18*$A20</f>
        <v>951.18303489490768</v>
      </c>
      <c r="Q20" s="61">
        <f>'Zeitnahme Staffellauf'!$M$11*(P20-'Einteilung Staffellauf'!B$17)^2+'Zeitnahme Staffellauf'!$O$11*(P20-'Einteilung Staffellauf'!B$17)+'Einteilung Staffellauf'!$E$17</f>
        <v>156.8292987270726</v>
      </c>
      <c r="R20" s="61">
        <f>'Einteilung Staffellauf'!B$19+'Einteilung Staffellauf'!B$20*$A20</f>
        <v>1216.3562194563406</v>
      </c>
      <c r="S20" s="61">
        <f>'Zeitnahme Staffellauf'!$M$12*(R20-'Einteilung Staffellauf'!B$19)^2+'Zeitnahme Staffellauf'!$O$12*(R20-'Einteilung Staffellauf'!B$19)+'Einteilung Staffellauf'!$E$19</f>
        <v>197.06230460240437</v>
      </c>
    </row>
    <row r="21" spans="1:19" x14ac:dyDescent="0.2">
      <c r="A21" s="60">
        <v>0.17</v>
      </c>
      <c r="B21" s="61">
        <f>'Zeitnahme Staffellauf'!$B$3+('Einteilung Staffellauf'!B$4-'Zeitnahme Staffellauf'!$B$3)*$A21</f>
        <v>15.28816540047325</v>
      </c>
      <c r="C21" s="61">
        <f>'Zeitnahme Staffellauf'!$M$4*(B21-'Zeitnahme Staffellauf'!$B$3)^2+'Zeitnahme Staffellauf'!$O$4*(B21-'Zeitnahme Staffellauf'!$B$3)+'Zeitnahme Staffellauf'!$B$4</f>
        <v>3.2050904252474721</v>
      </c>
      <c r="D21" s="61">
        <f>'Einteilung Staffellauf'!B$5+'Einteilung Staffellauf'!B$6*$A21</f>
        <v>60.656679458709505</v>
      </c>
      <c r="E21" s="61">
        <f>'Zeitnahme Staffellauf'!$M$5 *(D21 -'Einteilung Staffellauf'!B$5 )^2+'Zeitnahme Staffellauf'!$O$5*(D21 -'Einteilung Staffellauf'!B$5)+'Einteilung Staffellauf'!E$5</f>
        <v>10.681874068781418</v>
      </c>
      <c r="F21" s="61">
        <f>'Einteilung Staffellauf'!B$7 +'Einteilung Staffellauf'!B$8*$A21</f>
        <v>176.56291102479804</v>
      </c>
      <c r="G21" s="61">
        <f>'Zeitnahme Staffellauf'!$M$6*(F21-'Einteilung Staffellauf'!$B$7)^2+'Zeitnahme Staffellauf'!$O$6*(F21-'Einteilung Staffellauf'!$B$7)+'Einteilung Staffellauf'!$E$7</f>
        <v>30.388521223036118</v>
      </c>
      <c r="H21" s="61">
        <f>'Einteilung Staffellauf'!B$9 +'Einteilung Staffellauf'!B$10*$A21</f>
        <v>297.32150471432152</v>
      </c>
      <c r="I21" s="61">
        <f>'Zeitnahme Staffellauf'!$M$7 *(H21-'Einteilung Staffellauf'!B$9 )^2+'Zeitnahme Staffellauf'!$O$7 *(H21-'Einteilung Staffellauf'!B$9 )+'Einteilung Staffellauf'!E$9</f>
        <v>51.146586329010695</v>
      </c>
      <c r="J21" s="61">
        <f>'Einteilung Staffellauf'!B$11+'Einteilung Staffellauf'!B$12*$A21</f>
        <v>423.74215383021334</v>
      </c>
      <c r="K21" s="61">
        <f>'Zeitnahme Staffellauf'!$M$8 *(J21-'Einteilung Staffellauf'!B$11)^2+'Zeitnahme Staffellauf'!$O$8 *(J21-'Einteilung Staffellauf'!B$11)+'Einteilung Staffellauf'!$E$11</f>
        <v>72.154091767367092</v>
      </c>
      <c r="L21" s="61">
        <f>'Einteilung Staffellauf'!B$13+'Einteilung Staffellauf'!B$14*$A21</f>
        <v>568.1073460640697</v>
      </c>
      <c r="M21" s="61">
        <f>'Zeitnahme Staffellauf'!$M$9 *(L21-'Einteilung Staffellauf'!B$13)^2+'Zeitnahme Staffellauf'!$O$9 *(L21-'Einteilung Staffellauf'!B$13)+'Einteilung Staffellauf'!$E$13</f>
        <v>95.848837754340494</v>
      </c>
      <c r="N21" s="61">
        <f>'Einteilung Staffellauf'!B$15+'Einteilung Staffellauf'!B$16*$A21</f>
        <v>727.11804438436559</v>
      </c>
      <c r="O21" s="61">
        <f>'Zeitnahme Staffellauf'!$M$10*(N21-'Einteilung Staffellauf'!B$15)^2+'Zeitnahme Staffellauf'!$O$10*(N21-'Einteilung Staffellauf'!B$15)+'Einteilung Staffellauf'!$E$15</f>
        <v>121.02672373089322</v>
      </c>
      <c r="P21" s="61">
        <f>'Einteilung Staffellauf'!B$17+'Einteilung Staffellauf'!B$18*$A21</f>
        <v>953.69667534480311</v>
      </c>
      <c r="Q21" s="61">
        <f>'Zeitnahme Staffellauf'!$M$11*(P21-'Einteilung Staffellauf'!B$17)^2+'Zeitnahme Staffellauf'!$O$11*(P21-'Einteilung Staffellauf'!B$17)+'Einteilung Staffellauf'!$E$17</f>
        <v>157.1412051039475</v>
      </c>
      <c r="R21" s="61">
        <f>'Einteilung Staffellauf'!B$19+'Einteilung Staffellauf'!B$20*$A21</f>
        <v>1219.7329311294793</v>
      </c>
      <c r="S21" s="61">
        <f>'Zeitnahme Staffellauf'!$M$12*(R21-'Einteilung Staffellauf'!B$19)^2+'Zeitnahme Staffellauf'!$O$12*(R21-'Einteilung Staffellauf'!B$19)+'Einteilung Staffellauf'!$E$19</f>
        <v>197.47792399669288</v>
      </c>
    </row>
    <row r="22" spans="1:19" x14ac:dyDescent="0.2">
      <c r="A22" s="60">
        <v>0.18</v>
      </c>
      <c r="B22" s="61">
        <f>'Zeitnahme Staffellauf'!$B$3+('Einteilung Staffellauf'!B$4-'Zeitnahme Staffellauf'!$B$3)*$A22</f>
        <v>15.599233953442265</v>
      </c>
      <c r="C22" s="61">
        <f>'Zeitnahme Staffellauf'!$M$4*(B22-'Zeitnahme Staffellauf'!$B$3)^2+'Zeitnahme Staffellauf'!$O$4*(B22-'Zeitnahme Staffellauf'!$B$3)+'Zeitnahme Staffellauf'!$B$4</f>
        <v>3.2584021970893469</v>
      </c>
      <c r="D22" s="61">
        <f>'Einteilung Staffellauf'!B$5+'Einteilung Staffellauf'!B$6*$A22</f>
        <v>61.806669115286439</v>
      </c>
      <c r="E22" s="61">
        <f>'Zeitnahme Staffellauf'!$M$5 *(D22 -'Einteilung Staffellauf'!B$5 )^2+'Zeitnahme Staffellauf'!$O$5*(D22 -'Einteilung Staffellauf'!B$5)+'Einteilung Staffellauf'!E$5</f>
        <v>10.852956472800013</v>
      </c>
      <c r="F22" s="61">
        <f>'Einteilung Staffellauf'!B$7 +'Einteilung Staffellauf'!B$8*$A22</f>
        <v>177.76626926422171</v>
      </c>
      <c r="G22" s="61">
        <f>'Zeitnahme Staffellauf'!$M$6*(F22-'Einteilung Staffellauf'!$B$7)^2+'Zeitnahme Staffellauf'!$O$6*(F22-'Einteilung Staffellauf'!$B$7)+'Einteilung Staffellauf'!$E$7</f>
        <v>30.579241569752636</v>
      </c>
      <c r="H22" s="61">
        <f>'Einteilung Staffellauf'!B$9 +'Einteilung Staffellauf'!B$10*$A22</f>
        <v>298.54973176240145</v>
      </c>
      <c r="I22" s="61">
        <f>'Zeitnahme Staffellauf'!$M$7 *(H22-'Einteilung Staffellauf'!B$9 )^2+'Zeitnahme Staffellauf'!$O$7 *(H22-'Einteilung Staffellauf'!B$9 )+'Einteilung Staffellauf'!E$9</f>
        <v>51.32690775083973</v>
      </c>
      <c r="J22" s="61">
        <f>'Einteilung Staffellauf'!B$11+'Einteilung Staffellauf'!B$12*$A22</f>
        <v>425.18202466111075</v>
      </c>
      <c r="K22" s="61">
        <f>'Zeitnahme Staffellauf'!$M$8 *(J22-'Einteilung Staffellauf'!B$11)^2+'Zeitnahme Staffellauf'!$O$8 *(J22-'Einteilung Staffellauf'!B$11)+'Einteilung Staffellauf'!$E$11</f>
        <v>72.364006799822761</v>
      </c>
      <c r="L22" s="61">
        <f>'Einteilung Staffellauf'!B$13+'Einteilung Staffellauf'!B$14*$A22</f>
        <v>569.56945860932683</v>
      </c>
      <c r="M22" s="61">
        <f>'Zeitnahme Staffellauf'!$M$9 *(L22-'Einteilung Staffellauf'!B$13)^2+'Zeitnahme Staffellauf'!$O$9 *(L22-'Einteilung Staffellauf'!B$13)+'Einteilung Staffellauf'!$E$13</f>
        <v>96.044323496675759</v>
      </c>
      <c r="N22" s="61">
        <f>'Einteilung Staffellauf'!B$15+'Einteilung Staffellauf'!B$16*$A22</f>
        <v>729.33306538812724</v>
      </c>
      <c r="O22" s="61">
        <f>'Zeitnahme Staffellauf'!$M$10*(N22-'Einteilung Staffellauf'!B$15)^2+'Zeitnahme Staffellauf'!$O$10*(N22-'Einteilung Staffellauf'!B$15)+'Einteilung Staffellauf'!$E$15</f>
        <v>121.33786247684029</v>
      </c>
      <c r="P22" s="61">
        <f>'Einteilung Staffellauf'!B$17+'Einteilung Staffellauf'!B$18*$A22</f>
        <v>956.21031579469843</v>
      </c>
      <c r="Q22" s="61">
        <f>'Zeitnahme Staffellauf'!$M$11*(P22-'Einteilung Staffellauf'!B$17)^2+'Zeitnahme Staffellauf'!$O$11*(P22-'Einteilung Staffellauf'!B$17)+'Einteilung Staffellauf'!$E$17</f>
        <v>157.45534817122461</v>
      </c>
      <c r="R22" s="61">
        <f>'Einteilung Staffellauf'!B$19+'Einteilung Staffellauf'!B$20*$A22</f>
        <v>1223.1096428026181</v>
      </c>
      <c r="S22" s="61">
        <f>'Zeitnahme Staffellauf'!$M$12*(R22-'Einteilung Staffellauf'!B$19)^2+'Zeitnahme Staffellauf'!$O$12*(R22-'Einteilung Staffellauf'!B$19)+'Einteilung Staffellauf'!$E$19</f>
        <v>197.89658855887052</v>
      </c>
    </row>
    <row r="23" spans="1:19" x14ac:dyDescent="0.2">
      <c r="A23" s="60">
        <v>0.19</v>
      </c>
      <c r="B23" s="61">
        <f>'Zeitnahme Staffellauf'!$B$3+('Einteilung Staffellauf'!B$4-'Zeitnahme Staffellauf'!$B$3)*$A23</f>
        <v>15.910302506411281</v>
      </c>
      <c r="C23" s="61">
        <f>'Zeitnahme Staffellauf'!$M$4*(B23-'Zeitnahme Staffellauf'!$B$3)^2+'Zeitnahme Staffellauf'!$O$4*(B23-'Zeitnahme Staffellauf'!$B$3)+'Zeitnahme Staffellauf'!$B$4</f>
        <v>3.3117872349185715</v>
      </c>
      <c r="D23" s="61">
        <f>'Einteilung Staffellauf'!B$5+'Einteilung Staffellauf'!B$6*$A23</f>
        <v>62.956658771863388</v>
      </c>
      <c r="E23" s="61">
        <f>'Zeitnahme Staffellauf'!$M$5 *(D23 -'Einteilung Staffellauf'!B$5 )^2+'Zeitnahme Staffellauf'!$O$5*(D23 -'Einteilung Staffellauf'!B$5)+'Einteilung Staffellauf'!E$5</f>
        <v>11.024730500626495</v>
      </c>
      <c r="F23" s="61">
        <f>'Einteilung Staffellauf'!B$7 +'Einteilung Staffellauf'!B$8*$A23</f>
        <v>178.9696275036454</v>
      </c>
      <c r="G23" s="61">
        <f>'Zeitnahme Staffellauf'!$M$6*(F23-'Einteilung Staffellauf'!$B$7)^2+'Zeitnahme Staffellauf'!$O$6*(F23-'Einteilung Staffellauf'!$B$7)+'Einteilung Staffellauf'!$E$7</f>
        <v>30.770543838637167</v>
      </c>
      <c r="H23" s="61">
        <f>'Einteilung Staffellauf'!B$9 +'Einteilung Staffellauf'!B$10*$A23</f>
        <v>299.77795881048144</v>
      </c>
      <c r="I23" s="61">
        <f>'Zeitnahme Staffellauf'!$M$7 *(H23-'Einteilung Staffellauf'!B$9 )^2+'Zeitnahme Staffellauf'!$O$7 *(H23-'Einteilung Staffellauf'!B$9 )+'Einteilung Staffellauf'!E$9</f>
        <v>51.507996943782061</v>
      </c>
      <c r="J23" s="61">
        <f>'Einteilung Staffellauf'!B$11+'Einteilung Staffellauf'!B$12*$A23</f>
        <v>426.62189549200815</v>
      </c>
      <c r="K23" s="61">
        <f>'Zeitnahme Staffellauf'!$M$8 *(J23-'Einteilung Staffellauf'!B$11)^2+'Zeitnahme Staffellauf'!$O$8 *(J23-'Einteilung Staffellauf'!B$11)+'Einteilung Staffellauf'!$E$11</f>
        <v>72.57483982720457</v>
      </c>
      <c r="L23" s="61">
        <f>'Einteilung Staffellauf'!B$13+'Einteilung Staffellauf'!B$14*$A23</f>
        <v>571.03157115458407</v>
      </c>
      <c r="M23" s="61">
        <f>'Zeitnahme Staffellauf'!$M$9 *(L23-'Einteilung Staffellauf'!B$13)^2+'Zeitnahme Staffellauf'!$O$9 *(L23-'Einteilung Staffellauf'!B$13)+'Einteilung Staffellauf'!$E$13</f>
        <v>96.24095561848975</v>
      </c>
      <c r="N23" s="61">
        <f>'Einteilung Staffellauf'!B$15+'Einteilung Staffellauf'!B$16*$A23</f>
        <v>731.54808639188889</v>
      </c>
      <c r="O23" s="61">
        <f>'Zeitnahme Staffellauf'!$M$10*(N23-'Einteilung Staffellauf'!B$15)^2+'Zeitnahme Staffellauf'!$O$10*(N23-'Einteilung Staffellauf'!B$15)+'Einteilung Staffellauf'!$E$15</f>
        <v>121.65055624686825</v>
      </c>
      <c r="P23" s="61">
        <f>'Einteilung Staffellauf'!B$17+'Einteilung Staffellauf'!B$18*$A23</f>
        <v>958.72395624459386</v>
      </c>
      <c r="Q23" s="61">
        <f>'Zeitnahme Staffellauf'!$M$11*(P23-'Einteilung Staffellauf'!B$17)^2+'Zeitnahme Staffellauf'!$O$11*(P23-'Einteilung Staffellauf'!B$17)+'Einteilung Staffellauf'!$E$17</f>
        <v>157.77172792890394</v>
      </c>
      <c r="R23" s="61">
        <f>'Einteilung Staffellauf'!B$19+'Einteilung Staffellauf'!B$20*$A23</f>
        <v>1226.4863544757568</v>
      </c>
      <c r="S23" s="61">
        <f>'Zeitnahme Staffellauf'!$M$12*(R23-'Einteilung Staffellauf'!B$19)^2+'Zeitnahme Staffellauf'!$O$12*(R23-'Einteilung Staffellauf'!B$19)+'Einteilung Staffellauf'!$E$19</f>
        <v>198.31829828893731</v>
      </c>
    </row>
    <row r="24" spans="1:19" x14ac:dyDescent="0.2">
      <c r="A24" s="60">
        <v>0.2</v>
      </c>
      <c r="B24" s="61">
        <f>'Zeitnahme Staffellauf'!$B$3+('Einteilung Staffellauf'!B$4-'Zeitnahme Staffellauf'!$B$3)*$A24</f>
        <v>16.221371059380296</v>
      </c>
      <c r="C24" s="61">
        <f>'Zeitnahme Staffellauf'!$M$4*(B24-'Zeitnahme Staffellauf'!$B$3)^2+'Zeitnahme Staffellauf'!$O$4*(B24-'Zeitnahme Staffellauf'!$B$3)+'Zeitnahme Staffellauf'!$B$4</f>
        <v>3.3652455387351443</v>
      </c>
      <c r="D24" s="61">
        <f>'Einteilung Staffellauf'!B$5+'Einteilung Staffellauf'!B$6*$A24</f>
        <v>64.106648428440337</v>
      </c>
      <c r="E24" s="61">
        <f>'Zeitnahme Staffellauf'!$M$5 *(D24 -'Einteilung Staffellauf'!B$5 )^2+'Zeitnahme Staffellauf'!$O$5*(D24 -'Einteilung Staffellauf'!B$5)+'Einteilung Staffellauf'!E$5</f>
        <v>11.197196152260863</v>
      </c>
      <c r="F24" s="61">
        <f>'Einteilung Staffellauf'!B$7 +'Einteilung Staffellauf'!B$8*$A24</f>
        <v>180.17298574306906</v>
      </c>
      <c r="G24" s="61">
        <f>'Zeitnahme Staffellauf'!$M$6*(F24-'Einteilung Staffellauf'!$B$7)^2+'Zeitnahme Staffellauf'!$O$6*(F24-'Einteilung Staffellauf'!$B$7)+'Einteilung Staffellauf'!$E$7</f>
        <v>30.962428029689704</v>
      </c>
      <c r="H24" s="61">
        <f>'Einteilung Staffellauf'!B$9 +'Einteilung Staffellauf'!B$10*$A24</f>
        <v>301.00618585856137</v>
      </c>
      <c r="I24" s="61">
        <f>'Zeitnahme Staffellauf'!$M$7 *(H24-'Einteilung Staffellauf'!B$9 )^2+'Zeitnahme Staffellauf'!$O$7 *(H24-'Einteilung Staffellauf'!B$9 )+'Einteilung Staffellauf'!E$9</f>
        <v>51.689853907837659</v>
      </c>
      <c r="J24" s="61">
        <f>'Einteilung Staffellauf'!B$11+'Einteilung Staffellauf'!B$12*$A24</f>
        <v>428.06176632290556</v>
      </c>
      <c r="K24" s="61">
        <f>'Zeitnahme Staffellauf'!$M$8 *(J24-'Einteilung Staffellauf'!B$11)^2+'Zeitnahme Staffellauf'!$O$8 *(J24-'Einteilung Staffellauf'!B$11)+'Einteilung Staffellauf'!$E$11</f>
        <v>72.786590849512535</v>
      </c>
      <c r="L24" s="61">
        <f>'Einteilung Staffellauf'!B$13+'Einteilung Staffellauf'!B$14*$A24</f>
        <v>572.49368369984131</v>
      </c>
      <c r="M24" s="61">
        <f>'Zeitnahme Staffellauf'!$M$9 *(L24-'Einteilung Staffellauf'!B$13)^2+'Zeitnahme Staffellauf'!$O$9 *(L24-'Einteilung Staffellauf'!B$13)+'Einteilung Staffellauf'!$E$13</f>
        <v>96.438734119782424</v>
      </c>
      <c r="N24" s="61">
        <f>'Einteilung Staffellauf'!B$15+'Einteilung Staffellauf'!B$16*$A24</f>
        <v>733.76310739565054</v>
      </c>
      <c r="O24" s="61">
        <f>'Zeitnahme Staffellauf'!$M$10*(N24-'Einteilung Staffellauf'!B$15)^2+'Zeitnahme Staffellauf'!$O$10*(N24-'Einteilung Staffellauf'!B$15)+'Einteilung Staffellauf'!$E$15</f>
        <v>121.9648050409771</v>
      </c>
      <c r="P24" s="61">
        <f>'Einteilung Staffellauf'!B$17+'Einteilung Staffellauf'!B$18*$A24</f>
        <v>961.23759669448918</v>
      </c>
      <c r="Q24" s="61">
        <f>'Zeitnahme Staffellauf'!$M$11*(P24-'Einteilung Staffellauf'!B$17)^2+'Zeitnahme Staffellauf'!$O$11*(P24-'Einteilung Staffellauf'!B$17)+'Einteilung Staffellauf'!$E$17</f>
        <v>158.09034437698551</v>
      </c>
      <c r="R24" s="61">
        <f>'Einteilung Staffellauf'!B$19+'Einteilung Staffellauf'!B$20*$A24</f>
        <v>1229.8630661488958</v>
      </c>
      <c r="S24" s="61">
        <f>'Zeitnahme Staffellauf'!$M$12*(R24-'Einteilung Staffellauf'!B$19)^2+'Zeitnahme Staffellauf'!$O$12*(R24-'Einteilung Staffellauf'!B$19)+'Einteilung Staffellauf'!$E$19</f>
        <v>198.74305318689329</v>
      </c>
    </row>
    <row r="25" spans="1:19" x14ac:dyDescent="0.2">
      <c r="A25" s="60">
        <v>0.21</v>
      </c>
      <c r="B25" s="61">
        <f>'Zeitnahme Staffellauf'!$B$3+('Einteilung Staffellauf'!B$4-'Zeitnahme Staffellauf'!$B$3)*$A25</f>
        <v>16.532439612349307</v>
      </c>
      <c r="C25" s="61">
        <f>'Zeitnahme Staffellauf'!$M$4*(B25-'Zeitnahme Staffellauf'!$B$3)^2+'Zeitnahme Staffellauf'!$O$4*(B25-'Zeitnahme Staffellauf'!$B$3)+'Zeitnahme Staffellauf'!$B$4</f>
        <v>3.4187771085390661</v>
      </c>
      <c r="D25" s="61">
        <f>'Einteilung Staffellauf'!B$5+'Einteilung Staffellauf'!B$6*$A25</f>
        <v>65.256638085017272</v>
      </c>
      <c r="E25" s="61">
        <f>'Zeitnahme Staffellauf'!$M$5 *(D25 -'Einteilung Staffellauf'!B$5 )^2+'Zeitnahme Staffellauf'!$O$5*(D25 -'Einteilung Staffellauf'!B$5)+'Einteilung Staffellauf'!E$5</f>
        <v>11.370353427703115</v>
      </c>
      <c r="F25" s="61">
        <f>'Einteilung Staffellauf'!B$7 +'Einteilung Staffellauf'!B$8*$A25</f>
        <v>181.37634398249273</v>
      </c>
      <c r="G25" s="61">
        <f>'Zeitnahme Staffellauf'!$M$6*(F25-'Einteilung Staffellauf'!$B$7)^2+'Zeitnahme Staffellauf'!$O$6*(F25-'Einteilung Staffellauf'!$B$7)+'Einteilung Staffellauf'!$E$7</f>
        <v>31.154894142910255</v>
      </c>
      <c r="H25" s="61">
        <f>'Einteilung Staffellauf'!B$9 +'Einteilung Staffellauf'!B$10*$A25</f>
        <v>302.23441290664135</v>
      </c>
      <c r="I25" s="61">
        <f>'Zeitnahme Staffellauf'!$M$7 *(H25-'Einteilung Staffellauf'!B$9 )^2+'Zeitnahme Staffellauf'!$O$7 *(H25-'Einteilung Staffellauf'!B$9 )+'Einteilung Staffellauf'!E$9</f>
        <v>51.872478643006552</v>
      </c>
      <c r="J25" s="61">
        <f>'Einteilung Staffellauf'!B$11+'Einteilung Staffellauf'!B$12*$A25</f>
        <v>429.5016371538029</v>
      </c>
      <c r="K25" s="61">
        <f>'Zeitnahme Staffellauf'!$M$8 *(J25-'Einteilung Staffellauf'!B$11)^2+'Zeitnahme Staffellauf'!$O$8 *(J25-'Einteilung Staffellauf'!B$11)+'Einteilung Staffellauf'!$E$11</f>
        <v>72.999259866746655</v>
      </c>
      <c r="L25" s="61">
        <f>'Einteilung Staffellauf'!B$13+'Einteilung Staffellauf'!B$14*$A25</f>
        <v>573.95579624509844</v>
      </c>
      <c r="M25" s="61">
        <f>'Zeitnahme Staffellauf'!$M$9 *(L25-'Einteilung Staffellauf'!B$13)^2+'Zeitnahme Staffellauf'!$O$9 *(L25-'Einteilung Staffellauf'!B$13)+'Einteilung Staffellauf'!$E$13</f>
        <v>96.637659000553782</v>
      </c>
      <c r="N25" s="61">
        <f>'Einteilung Staffellauf'!B$15+'Einteilung Staffellauf'!B$16*$A25</f>
        <v>735.97812839941218</v>
      </c>
      <c r="O25" s="61">
        <f>'Zeitnahme Staffellauf'!$M$10*(N25-'Einteilung Staffellauf'!B$15)^2+'Zeitnahme Staffellauf'!$O$10*(N25-'Einteilung Staffellauf'!B$15)+'Einteilung Staffellauf'!$E$15</f>
        <v>122.28060885916683</v>
      </c>
      <c r="P25" s="61">
        <f>'Einteilung Staffellauf'!B$17+'Einteilung Staffellauf'!B$18*$A25</f>
        <v>963.75123714438462</v>
      </c>
      <c r="Q25" s="61">
        <f>'Zeitnahme Staffellauf'!$M$11*(P25-'Einteilung Staffellauf'!B$17)^2+'Zeitnahme Staffellauf'!$O$11*(P25-'Einteilung Staffellauf'!B$17)+'Einteilung Staffellauf'!$E$17</f>
        <v>158.4111975154693</v>
      </c>
      <c r="R25" s="61">
        <f>'Einteilung Staffellauf'!B$19+'Einteilung Staffellauf'!B$20*$A25</f>
        <v>1233.2397778220345</v>
      </c>
      <c r="S25" s="61">
        <f>'Zeitnahme Staffellauf'!$M$12*(R25-'Einteilung Staffellauf'!B$19)^2+'Zeitnahme Staffellauf'!$O$12*(R25-'Einteilung Staffellauf'!B$19)+'Einteilung Staffellauf'!$E$19</f>
        <v>199.17085325273842</v>
      </c>
    </row>
    <row r="26" spans="1:19" x14ac:dyDescent="0.2">
      <c r="A26" s="60">
        <v>0.22</v>
      </c>
      <c r="B26" s="61">
        <f>'Zeitnahme Staffellauf'!$B$3+('Einteilung Staffellauf'!B$4-'Zeitnahme Staffellauf'!$B$3)*$A26</f>
        <v>16.843508165318323</v>
      </c>
      <c r="C26" s="61">
        <f>'Zeitnahme Staffellauf'!$M$4*(B26-'Zeitnahme Staffellauf'!$B$3)^2+'Zeitnahme Staffellauf'!$O$4*(B26-'Zeitnahme Staffellauf'!$B$3)+'Zeitnahme Staffellauf'!$B$4</f>
        <v>3.472381944330337</v>
      </c>
      <c r="D26" s="61">
        <f>'Einteilung Staffellauf'!B$5+'Einteilung Staffellauf'!B$6*$A26</f>
        <v>66.406627741594207</v>
      </c>
      <c r="E26" s="61">
        <f>'Zeitnahme Staffellauf'!$M$5 *(D26 -'Einteilung Staffellauf'!B$5 )^2+'Zeitnahme Staffellauf'!$O$5*(D26 -'Einteilung Staffellauf'!B$5)+'Einteilung Staffellauf'!E$5</f>
        <v>11.544202326953254</v>
      </c>
      <c r="F26" s="61">
        <f>'Einteilung Staffellauf'!B$7 +'Einteilung Staffellauf'!B$8*$A26</f>
        <v>182.57970222191639</v>
      </c>
      <c r="G26" s="61">
        <f>'Zeitnahme Staffellauf'!$M$6*(F26-'Einteilung Staffellauf'!$B$7)^2+'Zeitnahme Staffellauf'!$O$6*(F26-'Einteilung Staffellauf'!$B$7)+'Einteilung Staffellauf'!$E$7</f>
        <v>31.347942178298815</v>
      </c>
      <c r="H26" s="61">
        <f>'Einteilung Staffellauf'!B$9 +'Einteilung Staffellauf'!B$10*$A26</f>
        <v>303.46263995472128</v>
      </c>
      <c r="I26" s="61">
        <f>'Zeitnahme Staffellauf'!$M$7 *(H26-'Einteilung Staffellauf'!B$9 )^2+'Zeitnahme Staffellauf'!$O$7 *(H26-'Einteilung Staffellauf'!B$9 )+'Einteilung Staffellauf'!E$9</f>
        <v>52.05587114928872</v>
      </c>
      <c r="J26" s="61">
        <f>'Einteilung Staffellauf'!B$11+'Einteilung Staffellauf'!B$12*$A26</f>
        <v>430.94150798470031</v>
      </c>
      <c r="K26" s="61">
        <f>'Zeitnahme Staffellauf'!$M$8 *(J26-'Einteilung Staffellauf'!B$11)^2+'Zeitnahme Staffellauf'!$O$8 *(J26-'Einteilung Staffellauf'!B$11)+'Einteilung Staffellauf'!$E$11</f>
        <v>73.212846878906916</v>
      </c>
      <c r="L26" s="61">
        <f>'Einteilung Staffellauf'!B$13+'Einteilung Staffellauf'!B$14*$A26</f>
        <v>575.41790879035568</v>
      </c>
      <c r="M26" s="61">
        <f>'Zeitnahme Staffellauf'!$M$9 *(L26-'Einteilung Staffellauf'!B$13)^2+'Zeitnahme Staffellauf'!$O$9 *(L26-'Einteilung Staffellauf'!B$13)+'Einteilung Staffellauf'!$E$13</f>
        <v>96.837730260803852</v>
      </c>
      <c r="N26" s="61">
        <f>'Einteilung Staffellauf'!B$15+'Einteilung Staffellauf'!B$16*$A26</f>
        <v>738.19314940317383</v>
      </c>
      <c r="O26" s="61">
        <f>'Zeitnahme Staffellauf'!$M$10*(N26-'Einteilung Staffellauf'!B$15)^2+'Zeitnahme Staffellauf'!$O$10*(N26-'Einteilung Staffellauf'!B$15)+'Einteilung Staffellauf'!$E$15</f>
        <v>122.59796770143747</v>
      </c>
      <c r="P26" s="61">
        <f>'Einteilung Staffellauf'!B$17+'Einteilung Staffellauf'!B$18*$A26</f>
        <v>966.26487759427994</v>
      </c>
      <c r="Q26" s="61">
        <f>'Zeitnahme Staffellauf'!$M$11*(P26-'Einteilung Staffellauf'!B$17)^2+'Zeitnahme Staffellauf'!$O$11*(P26-'Einteilung Staffellauf'!B$17)+'Einteilung Staffellauf'!$E$17</f>
        <v>158.73428734435529</v>
      </c>
      <c r="R26" s="61">
        <f>'Einteilung Staffellauf'!B$19+'Einteilung Staffellauf'!B$20*$A26</f>
        <v>1236.6164894951733</v>
      </c>
      <c r="S26" s="61">
        <f>'Zeitnahme Staffellauf'!$M$12*(R26-'Einteilung Staffellauf'!B$19)^2+'Zeitnahme Staffellauf'!$O$12*(R26-'Einteilung Staffellauf'!B$19)+'Einteilung Staffellauf'!$E$19</f>
        <v>199.60169848647269</v>
      </c>
    </row>
    <row r="27" spans="1:19" x14ac:dyDescent="0.2">
      <c r="A27" s="60">
        <v>0.23</v>
      </c>
      <c r="B27" s="61">
        <f>'Zeitnahme Staffellauf'!$B$3+('Einteilung Staffellauf'!B$4-'Zeitnahme Staffellauf'!$B$3)*$A27</f>
        <v>17.154576718287338</v>
      </c>
      <c r="C27" s="61">
        <f>'Zeitnahme Staffellauf'!$M$4*(B27-'Zeitnahme Staffellauf'!$B$3)^2+'Zeitnahme Staffellauf'!$O$4*(B27-'Zeitnahme Staffellauf'!$B$3)+'Zeitnahme Staffellauf'!$B$4</f>
        <v>3.5260600461089573</v>
      </c>
      <c r="D27" s="61">
        <f>'Einteilung Staffellauf'!B$5+'Einteilung Staffellauf'!B$6*$A27</f>
        <v>67.556617398171156</v>
      </c>
      <c r="E27" s="61">
        <f>'Zeitnahme Staffellauf'!$M$5 *(D27 -'Einteilung Staffellauf'!B$5 )^2+'Zeitnahme Staffellauf'!$O$5*(D27 -'Einteilung Staffellauf'!B$5)+'Einteilung Staffellauf'!E$5</f>
        <v>11.71874285001128</v>
      </c>
      <c r="F27" s="61">
        <f>'Einteilung Staffellauf'!B$7 +'Einteilung Staffellauf'!B$8*$A27</f>
        <v>183.78306046134006</v>
      </c>
      <c r="G27" s="61">
        <f>'Zeitnahme Staffellauf'!$M$6*(F27-'Einteilung Staffellauf'!$B$7)^2+'Zeitnahme Staffellauf'!$O$6*(F27-'Einteilung Staffellauf'!$B$7)+'Einteilung Staffellauf'!$E$7</f>
        <v>31.54157213585539</v>
      </c>
      <c r="H27" s="61">
        <f>'Einteilung Staffellauf'!B$9 +'Einteilung Staffellauf'!B$10*$A27</f>
        <v>304.69086700280121</v>
      </c>
      <c r="I27" s="61">
        <f>'Zeitnahme Staffellauf'!$M$7 *(H27-'Einteilung Staffellauf'!B$9 )^2+'Zeitnahme Staffellauf'!$O$7 *(H27-'Einteilung Staffellauf'!B$9 )+'Einteilung Staffellauf'!E$9</f>
        <v>52.240031426684169</v>
      </c>
      <c r="J27" s="61">
        <f>'Einteilung Staffellauf'!B$11+'Einteilung Staffellauf'!B$12*$A27</f>
        <v>432.38137881559771</v>
      </c>
      <c r="K27" s="61">
        <f>'Zeitnahme Staffellauf'!$M$8 *(J27-'Einteilung Staffellauf'!B$11)^2+'Zeitnahme Staffellauf'!$O$8 *(J27-'Einteilung Staffellauf'!B$11)+'Einteilung Staffellauf'!$E$11</f>
        <v>73.427351885993346</v>
      </c>
      <c r="L27" s="61">
        <f>'Einteilung Staffellauf'!B$13+'Einteilung Staffellauf'!B$14*$A27</f>
        <v>576.88002133561292</v>
      </c>
      <c r="M27" s="61">
        <f>'Zeitnahme Staffellauf'!$M$9 *(L27-'Einteilung Staffellauf'!B$13)^2+'Zeitnahme Staffellauf'!$O$9 *(L27-'Einteilung Staffellauf'!B$13)+'Einteilung Staffellauf'!$E$13</f>
        <v>97.038947900532605</v>
      </c>
      <c r="N27" s="61">
        <f>'Einteilung Staffellauf'!B$15+'Einteilung Staffellauf'!B$16*$A27</f>
        <v>740.40817040693548</v>
      </c>
      <c r="O27" s="61">
        <f>'Zeitnahme Staffellauf'!$M$10*(N27-'Einteilung Staffellauf'!B$15)^2+'Zeitnahme Staffellauf'!$O$10*(N27-'Einteilung Staffellauf'!B$15)+'Einteilung Staffellauf'!$E$15</f>
        <v>122.91688156778899</v>
      </c>
      <c r="P27" s="61">
        <f>'Einteilung Staffellauf'!B$17+'Einteilung Staffellauf'!B$18*$A27</f>
        <v>968.77851804417537</v>
      </c>
      <c r="Q27" s="61">
        <f>'Zeitnahme Staffellauf'!$M$11*(P27-'Einteilung Staffellauf'!B$17)^2+'Zeitnahme Staffellauf'!$O$11*(P27-'Einteilung Staffellauf'!B$17)+'Einteilung Staffellauf'!$E$17</f>
        <v>159.05961386364353</v>
      </c>
      <c r="R27" s="61">
        <f>'Einteilung Staffellauf'!B$19+'Einteilung Staffellauf'!B$20*$A27</f>
        <v>1239.9932011683122</v>
      </c>
      <c r="S27" s="61">
        <f>'Zeitnahme Staffellauf'!$M$12*(R27-'Einteilung Staffellauf'!B$19)^2+'Zeitnahme Staffellauf'!$O$12*(R27-'Einteilung Staffellauf'!B$19)+'Einteilung Staffellauf'!$E$19</f>
        <v>200.03558888809613</v>
      </c>
    </row>
    <row r="28" spans="1:19" x14ac:dyDescent="0.2">
      <c r="A28" s="60">
        <v>0.24</v>
      </c>
      <c r="B28" s="61">
        <f>'Zeitnahme Staffellauf'!$B$3+('Einteilung Staffellauf'!B$4-'Zeitnahme Staffellauf'!$B$3)*$A28</f>
        <v>17.465645271256353</v>
      </c>
      <c r="C28" s="61">
        <f>'Zeitnahme Staffellauf'!$M$4*(B28-'Zeitnahme Staffellauf'!$B$3)^2+'Zeitnahme Staffellauf'!$O$4*(B28-'Zeitnahme Staffellauf'!$B$3)+'Zeitnahme Staffellauf'!$B$4</f>
        <v>3.5798114138749266</v>
      </c>
      <c r="D28" s="61">
        <f>'Einteilung Staffellauf'!B$5+'Einteilung Staffellauf'!B$6*$A28</f>
        <v>68.706607054748105</v>
      </c>
      <c r="E28" s="61">
        <f>'Zeitnahme Staffellauf'!$M$5 *(D28 -'Einteilung Staffellauf'!B$5 )^2+'Zeitnahme Staffellauf'!$O$5*(D28 -'Einteilung Staffellauf'!B$5)+'Einteilung Staffellauf'!E$5</f>
        <v>11.893974996877192</v>
      </c>
      <c r="F28" s="61">
        <f>'Einteilung Staffellauf'!B$7 +'Einteilung Staffellauf'!B$8*$A28</f>
        <v>184.98641870076372</v>
      </c>
      <c r="G28" s="61">
        <f>'Zeitnahme Staffellauf'!$M$6*(F28-'Einteilung Staffellauf'!$B$7)^2+'Zeitnahme Staffellauf'!$O$6*(F28-'Einteilung Staffellauf'!$B$7)+'Einteilung Staffellauf'!$E$7</f>
        <v>31.735784015579974</v>
      </c>
      <c r="H28" s="61">
        <f>'Einteilung Staffellauf'!B$9 +'Einteilung Staffellauf'!B$10*$A28</f>
        <v>305.9190940508812</v>
      </c>
      <c r="I28" s="61">
        <f>'Zeitnahme Staffellauf'!$M$7 *(H28-'Einteilung Staffellauf'!B$9 )^2+'Zeitnahme Staffellauf'!$O$7 *(H28-'Einteilung Staffellauf'!B$9 )+'Einteilung Staffellauf'!E$9</f>
        <v>52.424959475192907</v>
      </c>
      <c r="J28" s="61">
        <f>'Einteilung Staffellauf'!B$11+'Einteilung Staffellauf'!B$12*$A28</f>
        <v>433.82124964649512</v>
      </c>
      <c r="K28" s="61">
        <f>'Zeitnahme Staffellauf'!$M$8 *(J28-'Einteilung Staffellauf'!B$11)^2+'Zeitnahme Staffellauf'!$O$8 *(J28-'Einteilung Staffellauf'!B$11)+'Einteilung Staffellauf'!$E$11</f>
        <v>73.642774888005917</v>
      </c>
      <c r="L28" s="61">
        <f>'Einteilung Staffellauf'!B$13+'Einteilung Staffellauf'!B$14*$A28</f>
        <v>578.34213388087005</v>
      </c>
      <c r="M28" s="61">
        <f>'Zeitnahme Staffellauf'!$M$9 *(L28-'Einteilung Staffellauf'!B$13)^2+'Zeitnahme Staffellauf'!$O$9 *(L28-'Einteilung Staffellauf'!B$13)+'Einteilung Staffellauf'!$E$13</f>
        <v>97.241311919740056</v>
      </c>
      <c r="N28" s="61">
        <f>'Einteilung Staffellauf'!B$15+'Einteilung Staffellauf'!B$16*$A28</f>
        <v>742.62319141069713</v>
      </c>
      <c r="O28" s="61">
        <f>'Zeitnahme Staffellauf'!$M$10*(N28-'Einteilung Staffellauf'!B$15)^2+'Zeitnahme Staffellauf'!$O$10*(N28-'Einteilung Staffellauf'!B$15)+'Einteilung Staffellauf'!$E$15</f>
        <v>123.23735045822141</v>
      </c>
      <c r="P28" s="61">
        <f>'Einteilung Staffellauf'!B$17+'Einteilung Staffellauf'!B$18*$A28</f>
        <v>971.29215849407069</v>
      </c>
      <c r="Q28" s="61">
        <f>'Zeitnahme Staffellauf'!$M$11*(P28-'Einteilung Staffellauf'!B$17)^2+'Zeitnahme Staffellauf'!$O$11*(P28-'Einteilung Staffellauf'!B$17)+'Einteilung Staffellauf'!$E$17</f>
        <v>159.38717707333399</v>
      </c>
      <c r="R28" s="61">
        <f>'Einteilung Staffellauf'!B$19+'Einteilung Staffellauf'!B$20*$A28</f>
        <v>1243.369912841451</v>
      </c>
      <c r="S28" s="61">
        <f>'Zeitnahme Staffellauf'!$M$12*(R28-'Einteilung Staffellauf'!B$19)^2+'Zeitnahme Staffellauf'!$O$12*(R28-'Einteilung Staffellauf'!B$19)+'Einteilung Staffellauf'!$E$19</f>
        <v>200.4725244576087</v>
      </c>
    </row>
    <row r="29" spans="1:19" x14ac:dyDescent="0.2">
      <c r="A29" s="60">
        <v>0.25</v>
      </c>
      <c r="B29" s="61">
        <f>'Zeitnahme Staffellauf'!$B$3+('Einteilung Staffellauf'!B$4-'Zeitnahme Staffellauf'!$B$3)*$A29</f>
        <v>17.776713824225368</v>
      </c>
      <c r="C29" s="61">
        <f>'Zeitnahme Staffellauf'!$M$4*(B29-'Zeitnahme Staffellauf'!$B$3)^2+'Zeitnahme Staffellauf'!$O$4*(B29-'Zeitnahme Staffellauf'!$B$3)+'Zeitnahme Staffellauf'!$B$4</f>
        <v>3.633636047628245</v>
      </c>
      <c r="D29" s="61">
        <f>'Einteilung Staffellauf'!B$5+'Einteilung Staffellauf'!B$6*$A29</f>
        <v>69.856596711325039</v>
      </c>
      <c r="E29" s="61">
        <f>'Zeitnahme Staffellauf'!$M$5 *(D29 -'Einteilung Staffellauf'!B$5 )^2+'Zeitnahme Staffellauf'!$O$5*(D29 -'Einteilung Staffellauf'!B$5)+'Einteilung Staffellauf'!E$5</f>
        <v>12.069898767550988</v>
      </c>
      <c r="F29" s="61">
        <f>'Einteilung Staffellauf'!B$7 +'Einteilung Staffellauf'!B$8*$A29</f>
        <v>186.18977694018739</v>
      </c>
      <c r="G29" s="61">
        <f>'Zeitnahme Staffellauf'!$M$6*(F29-'Einteilung Staffellauf'!$B$7)^2+'Zeitnahme Staffellauf'!$O$6*(F29-'Einteilung Staffellauf'!$B$7)+'Einteilung Staffellauf'!$E$7</f>
        <v>31.930577817472567</v>
      </c>
      <c r="H29" s="61">
        <f>'Einteilung Staffellauf'!B$9 +'Einteilung Staffellauf'!B$10*$A29</f>
        <v>307.14732109896113</v>
      </c>
      <c r="I29" s="61">
        <f>'Zeitnahme Staffellauf'!$M$7 *(H29-'Einteilung Staffellauf'!B$9 )^2+'Zeitnahme Staffellauf'!$O$7 *(H29-'Einteilung Staffellauf'!B$9 )+'Einteilung Staffellauf'!E$9</f>
        <v>52.610655294814926</v>
      </c>
      <c r="J29" s="61">
        <f>'Einteilung Staffellauf'!B$11+'Einteilung Staffellauf'!B$12*$A29</f>
        <v>435.26112047739252</v>
      </c>
      <c r="K29" s="61">
        <f>'Zeitnahme Staffellauf'!$M$8 *(J29-'Einteilung Staffellauf'!B$11)^2+'Zeitnahme Staffellauf'!$O$8 *(J29-'Einteilung Staffellauf'!B$11)+'Einteilung Staffellauf'!$E$11</f>
        <v>73.859115884944643</v>
      </c>
      <c r="L29" s="61">
        <f>'Einteilung Staffellauf'!B$13+'Einteilung Staffellauf'!B$14*$A29</f>
        <v>579.80424642612729</v>
      </c>
      <c r="M29" s="61">
        <f>'Zeitnahme Staffellauf'!$M$9 *(L29-'Einteilung Staffellauf'!B$13)^2+'Zeitnahme Staffellauf'!$O$9 *(L29-'Einteilung Staffellauf'!B$13)+'Einteilung Staffellauf'!$E$13</f>
        <v>97.444822318426205</v>
      </c>
      <c r="N29" s="61">
        <f>'Einteilung Staffellauf'!B$15+'Einteilung Staffellauf'!B$16*$A29</f>
        <v>744.83821241445878</v>
      </c>
      <c r="O29" s="61">
        <f>'Zeitnahme Staffellauf'!$M$10*(N29-'Einteilung Staffellauf'!B$15)^2+'Zeitnahme Staffellauf'!$O$10*(N29-'Einteilung Staffellauf'!B$15)+'Einteilung Staffellauf'!$E$15</f>
        <v>123.55937437273472</v>
      </c>
      <c r="P29" s="61">
        <f>'Einteilung Staffellauf'!B$17+'Einteilung Staffellauf'!B$18*$A29</f>
        <v>973.80579894396612</v>
      </c>
      <c r="Q29" s="61">
        <f>'Zeitnahme Staffellauf'!$M$11*(P29-'Einteilung Staffellauf'!B$17)^2+'Zeitnahme Staffellauf'!$O$11*(P29-'Einteilung Staffellauf'!B$17)+'Einteilung Staffellauf'!$E$17</f>
        <v>159.71697697342668</v>
      </c>
      <c r="R29" s="61">
        <f>'Einteilung Staffellauf'!B$19+'Einteilung Staffellauf'!B$20*$A29</f>
        <v>1246.7466245145897</v>
      </c>
      <c r="S29" s="61">
        <f>'Zeitnahme Staffellauf'!$M$12*(R29-'Einteilung Staffellauf'!B$19)^2+'Zeitnahme Staffellauf'!$O$12*(R29-'Einteilung Staffellauf'!B$19)+'Einteilung Staffellauf'!$E$19</f>
        <v>200.91250519501045</v>
      </c>
    </row>
    <row r="30" spans="1:19" x14ac:dyDescent="0.2">
      <c r="A30" s="60">
        <v>0.26</v>
      </c>
      <c r="B30" s="61">
        <f>'Zeitnahme Staffellauf'!$B$3+('Einteilung Staffellauf'!B$4-'Zeitnahme Staffellauf'!$B$3)*$A30</f>
        <v>18.087782377194383</v>
      </c>
      <c r="C30" s="61">
        <f>'Zeitnahme Staffellauf'!$M$4*(B30-'Zeitnahme Staffellauf'!$B$3)^2+'Zeitnahme Staffellauf'!$O$4*(B30-'Zeitnahme Staffellauf'!$B$3)+'Zeitnahme Staffellauf'!$B$4</f>
        <v>3.6875339473689124</v>
      </c>
      <c r="D30" s="61">
        <f>'Einteilung Staffellauf'!B$5+'Einteilung Staffellauf'!B$6*$A30</f>
        <v>71.006586367901988</v>
      </c>
      <c r="E30" s="61">
        <f>'Zeitnahme Staffellauf'!$M$5 *(D30 -'Einteilung Staffellauf'!B$5 )^2+'Zeitnahme Staffellauf'!$O$5*(D30 -'Einteilung Staffellauf'!B$5)+'Einteilung Staffellauf'!E$5</f>
        <v>12.246514162032675</v>
      </c>
      <c r="F30" s="61">
        <f>'Einteilung Staffellauf'!B$7 +'Einteilung Staffellauf'!B$8*$A30</f>
        <v>187.39313517961105</v>
      </c>
      <c r="G30" s="61">
        <f>'Zeitnahme Staffellauf'!$M$6*(F30-'Einteilung Staffellauf'!$B$7)^2+'Zeitnahme Staffellauf'!$O$6*(F30-'Einteilung Staffellauf'!$B$7)+'Einteilung Staffellauf'!$E$7</f>
        <v>32.125953541533171</v>
      </c>
      <c r="H30" s="61">
        <f>'Einteilung Staffellauf'!B$9 +'Einteilung Staffellauf'!B$10*$A30</f>
        <v>308.37554814704112</v>
      </c>
      <c r="I30" s="61">
        <f>'Zeitnahme Staffellauf'!$M$7 *(H30-'Einteilung Staffellauf'!B$9 )^2+'Zeitnahme Staffellauf'!$O$7 *(H30-'Einteilung Staffellauf'!B$9 )+'Einteilung Staffellauf'!E$9</f>
        <v>52.797118885550233</v>
      </c>
      <c r="J30" s="61">
        <f>'Einteilung Staffellauf'!B$11+'Einteilung Staffellauf'!B$12*$A30</f>
        <v>436.70099130828993</v>
      </c>
      <c r="K30" s="61">
        <f>'Zeitnahme Staffellauf'!$M$8 *(J30-'Einteilung Staffellauf'!B$11)^2+'Zeitnahme Staffellauf'!$O$8 *(J30-'Einteilung Staffellauf'!B$11)+'Einteilung Staffellauf'!$E$11</f>
        <v>74.076374876809524</v>
      </c>
      <c r="L30" s="61">
        <f>'Einteilung Staffellauf'!B$13+'Einteilung Staffellauf'!B$14*$A30</f>
        <v>581.26635897138453</v>
      </c>
      <c r="M30" s="61">
        <f>'Zeitnahme Staffellauf'!$M$9 *(L30-'Einteilung Staffellauf'!B$13)^2+'Zeitnahme Staffellauf'!$O$9 *(L30-'Einteilung Staffellauf'!B$13)+'Einteilung Staffellauf'!$E$13</f>
        <v>97.649479096591051</v>
      </c>
      <c r="N30" s="61">
        <f>'Einteilung Staffellauf'!B$15+'Einteilung Staffellauf'!B$16*$A30</f>
        <v>747.05323341822043</v>
      </c>
      <c r="O30" s="61">
        <f>'Zeitnahme Staffellauf'!$M$10*(N30-'Einteilung Staffellauf'!B$15)^2+'Zeitnahme Staffellauf'!$O$10*(N30-'Einteilung Staffellauf'!B$15)+'Einteilung Staffellauf'!$E$15</f>
        <v>123.88295331132893</v>
      </c>
      <c r="P30" s="61">
        <f>'Einteilung Staffellauf'!B$17+'Einteilung Staffellauf'!B$18*$A30</f>
        <v>976.31943939386156</v>
      </c>
      <c r="Q30" s="61">
        <f>'Zeitnahme Staffellauf'!$M$11*(P30-'Einteilung Staffellauf'!B$17)^2+'Zeitnahme Staffellauf'!$O$11*(P30-'Einteilung Staffellauf'!B$17)+'Einteilung Staffellauf'!$E$17</f>
        <v>160.04901356392159</v>
      </c>
      <c r="R30" s="61">
        <f>'Einteilung Staffellauf'!B$19+'Einteilung Staffellauf'!B$20*$A30</f>
        <v>1250.1233361877285</v>
      </c>
      <c r="S30" s="61">
        <f>'Zeitnahme Staffellauf'!$M$12*(R30-'Einteilung Staffellauf'!B$19)^2+'Zeitnahme Staffellauf'!$O$12*(R30-'Einteilung Staffellauf'!B$19)+'Einteilung Staffellauf'!$E$19</f>
        <v>201.35553110030133</v>
      </c>
    </row>
    <row r="31" spans="1:19" x14ac:dyDescent="0.2">
      <c r="A31" s="60">
        <v>0.27</v>
      </c>
      <c r="B31" s="61">
        <f>'Zeitnahme Staffellauf'!$B$3+('Einteilung Staffellauf'!B$4-'Zeitnahme Staffellauf'!$B$3)*$A31</f>
        <v>18.398850930163398</v>
      </c>
      <c r="C31" s="61">
        <f>'Zeitnahme Staffellauf'!$M$4*(B31-'Zeitnahme Staffellauf'!$B$3)^2+'Zeitnahme Staffellauf'!$O$4*(B31-'Zeitnahme Staffellauf'!$B$3)+'Zeitnahme Staffellauf'!$B$4</f>
        <v>3.7415051130969283</v>
      </c>
      <c r="D31" s="61">
        <f>'Einteilung Staffellauf'!B$5+'Einteilung Staffellauf'!B$6*$A31</f>
        <v>72.156576024478937</v>
      </c>
      <c r="E31" s="61">
        <f>'Zeitnahme Staffellauf'!$M$5 *(D31 -'Einteilung Staffellauf'!B$5 )^2+'Zeitnahme Staffellauf'!$O$5*(D31 -'Einteilung Staffellauf'!B$5)+'Einteilung Staffellauf'!E$5</f>
        <v>12.423821180322244</v>
      </c>
      <c r="F31" s="61">
        <f>'Einteilung Staffellauf'!B$7 +'Einteilung Staffellauf'!B$8*$A31</f>
        <v>188.59649341903472</v>
      </c>
      <c r="G31" s="61">
        <f>'Zeitnahme Staffellauf'!$M$6*(F31-'Einteilung Staffellauf'!$B$7)^2+'Zeitnahme Staffellauf'!$O$6*(F31-'Einteilung Staffellauf'!$B$7)+'Einteilung Staffellauf'!$E$7</f>
        <v>32.321911187761792</v>
      </c>
      <c r="H31" s="61">
        <f>'Einteilung Staffellauf'!B$9 +'Einteilung Staffellauf'!B$10*$A31</f>
        <v>309.60377519512105</v>
      </c>
      <c r="I31" s="61">
        <f>'Zeitnahme Staffellauf'!$M$7 *(H31-'Einteilung Staffellauf'!B$9 )^2+'Zeitnahme Staffellauf'!$O$7 *(H31-'Einteilung Staffellauf'!B$9 )+'Einteilung Staffellauf'!E$9</f>
        <v>52.984350247398808</v>
      </c>
      <c r="J31" s="61">
        <f>'Einteilung Staffellauf'!B$11+'Einteilung Staffellauf'!B$12*$A31</f>
        <v>438.14086213918733</v>
      </c>
      <c r="K31" s="61">
        <f>'Zeitnahme Staffellauf'!$M$8 *(J31-'Einteilung Staffellauf'!B$11)^2+'Zeitnahme Staffellauf'!$O$8 *(J31-'Einteilung Staffellauf'!B$11)+'Einteilung Staffellauf'!$E$11</f>
        <v>74.294551863600546</v>
      </c>
      <c r="L31" s="61">
        <f>'Einteilung Staffellauf'!B$13+'Einteilung Staffellauf'!B$14*$A31</f>
        <v>582.72847151664178</v>
      </c>
      <c r="M31" s="61">
        <f>'Zeitnahme Staffellauf'!$M$9 *(L31-'Einteilung Staffellauf'!B$13)^2+'Zeitnahme Staffellauf'!$O$9 *(L31-'Einteilung Staffellauf'!B$13)+'Einteilung Staffellauf'!$E$13</f>
        <v>97.855282254234609</v>
      </c>
      <c r="N31" s="61">
        <f>'Einteilung Staffellauf'!B$15+'Einteilung Staffellauf'!B$16*$A31</f>
        <v>749.26825442198208</v>
      </c>
      <c r="O31" s="61">
        <f>'Zeitnahme Staffellauf'!$M$10*(N31-'Einteilung Staffellauf'!B$15)^2+'Zeitnahme Staffellauf'!$O$10*(N31-'Einteilung Staffellauf'!B$15)+'Einteilung Staffellauf'!$E$15</f>
        <v>124.20808727400403</v>
      </c>
      <c r="P31" s="61">
        <f>'Einteilung Staffellauf'!B$17+'Einteilung Staffellauf'!B$18*$A31</f>
        <v>978.83307984375688</v>
      </c>
      <c r="Q31" s="61">
        <f>'Zeitnahme Staffellauf'!$M$11*(P31-'Einteilung Staffellauf'!B$17)^2+'Zeitnahme Staffellauf'!$O$11*(P31-'Einteilung Staffellauf'!B$17)+'Einteilung Staffellauf'!$E$17</f>
        <v>160.38328684481871</v>
      </c>
      <c r="R31" s="61">
        <f>'Einteilung Staffellauf'!B$19+'Einteilung Staffellauf'!B$20*$A31</f>
        <v>1253.5000478608674</v>
      </c>
      <c r="S31" s="61">
        <f>'Zeitnahme Staffellauf'!$M$12*(R31-'Einteilung Staffellauf'!B$19)^2+'Zeitnahme Staffellauf'!$O$12*(R31-'Einteilung Staffellauf'!B$19)+'Einteilung Staffellauf'!$E$19</f>
        <v>201.8016021734814</v>
      </c>
    </row>
    <row r="32" spans="1:19" x14ac:dyDescent="0.2">
      <c r="A32" s="60">
        <v>0.28000000000000003</v>
      </c>
      <c r="B32" s="61">
        <f>'Zeitnahme Staffellauf'!$B$3+('Einteilung Staffellauf'!B$4-'Zeitnahme Staffellauf'!$B$3)*$A32</f>
        <v>18.709919483132413</v>
      </c>
      <c r="C32" s="61">
        <f>'Zeitnahme Staffellauf'!$M$4*(B32-'Zeitnahme Staffellauf'!$B$3)^2+'Zeitnahme Staffellauf'!$O$4*(B32-'Zeitnahme Staffellauf'!$B$3)+'Zeitnahme Staffellauf'!$B$4</f>
        <v>3.7955495448122942</v>
      </c>
      <c r="D32" s="61">
        <f>'Einteilung Staffellauf'!B$5+'Einteilung Staffellauf'!B$6*$A32</f>
        <v>73.306565681055872</v>
      </c>
      <c r="E32" s="61">
        <f>'Zeitnahme Staffellauf'!$M$5 *(D32 -'Einteilung Staffellauf'!B$5 )^2+'Zeitnahme Staffellauf'!$O$5*(D32 -'Einteilung Staffellauf'!B$5)+'Einteilung Staffellauf'!E$5</f>
        <v>12.601819822419699</v>
      </c>
      <c r="F32" s="61">
        <f>'Einteilung Staffellauf'!B$7 +'Einteilung Staffellauf'!B$8*$A32</f>
        <v>189.79985165845838</v>
      </c>
      <c r="G32" s="61">
        <f>'Zeitnahme Staffellauf'!$M$6*(F32-'Einteilung Staffellauf'!$B$7)^2+'Zeitnahme Staffellauf'!$O$6*(F32-'Einteilung Staffellauf'!$B$7)+'Einteilung Staffellauf'!$E$7</f>
        <v>32.518450756158423</v>
      </c>
      <c r="H32" s="61">
        <f>'Einteilung Staffellauf'!B$9 +'Einteilung Staffellauf'!B$10*$A32</f>
        <v>310.83200224320103</v>
      </c>
      <c r="I32" s="61">
        <f>'Zeitnahme Staffellauf'!$M$7 *(H32-'Einteilung Staffellauf'!B$9 )^2+'Zeitnahme Staffellauf'!$O$7 *(H32-'Einteilung Staffellauf'!B$9 )+'Einteilung Staffellauf'!E$9</f>
        <v>53.172349380360686</v>
      </c>
      <c r="J32" s="61">
        <f>'Einteilung Staffellauf'!B$11+'Einteilung Staffellauf'!B$12*$A32</f>
        <v>439.58073297008468</v>
      </c>
      <c r="K32" s="61">
        <f>'Zeitnahme Staffellauf'!$M$8 *(J32-'Einteilung Staffellauf'!B$11)^2+'Zeitnahme Staffellauf'!$O$8 *(J32-'Einteilung Staffellauf'!B$11)+'Einteilung Staffellauf'!$E$11</f>
        <v>74.513646845317723</v>
      </c>
      <c r="L32" s="61">
        <f>'Einteilung Staffellauf'!B$13+'Einteilung Staffellauf'!B$14*$A32</f>
        <v>584.1905840618989</v>
      </c>
      <c r="M32" s="61">
        <f>'Zeitnahme Staffellauf'!$M$9 *(L32-'Einteilung Staffellauf'!B$13)^2+'Zeitnahme Staffellauf'!$O$9 *(L32-'Einteilung Staffellauf'!B$13)+'Einteilung Staffellauf'!$E$13</f>
        <v>98.062231791356822</v>
      </c>
      <c r="N32" s="61">
        <f>'Einteilung Staffellauf'!B$15+'Einteilung Staffellauf'!B$16*$A32</f>
        <v>751.48327542574361</v>
      </c>
      <c r="O32" s="61">
        <f>'Zeitnahme Staffellauf'!$M$10*(N32-'Einteilung Staffellauf'!B$15)^2+'Zeitnahme Staffellauf'!$O$10*(N32-'Einteilung Staffellauf'!B$15)+'Einteilung Staffellauf'!$E$15</f>
        <v>124.53477626076</v>
      </c>
      <c r="P32" s="61">
        <f>'Einteilung Staffellauf'!B$17+'Einteilung Staffellauf'!B$18*$A32</f>
        <v>981.3467202936522</v>
      </c>
      <c r="Q32" s="61">
        <f>'Zeitnahme Staffellauf'!$M$11*(P32-'Einteilung Staffellauf'!B$17)^2+'Zeitnahme Staffellauf'!$O$11*(P32-'Einteilung Staffellauf'!B$17)+'Einteilung Staffellauf'!$E$17</f>
        <v>160.71979681611805</v>
      </c>
      <c r="R32" s="61">
        <f>'Einteilung Staffellauf'!B$19+'Einteilung Staffellauf'!B$20*$A32</f>
        <v>1256.8767595340062</v>
      </c>
      <c r="S32" s="61">
        <f>'Zeitnahme Staffellauf'!$M$12*(R32-'Einteilung Staffellauf'!B$19)^2+'Zeitnahme Staffellauf'!$O$12*(R32-'Einteilung Staffellauf'!B$19)+'Einteilung Staffellauf'!$E$19</f>
        <v>202.25071841455059</v>
      </c>
    </row>
    <row r="33" spans="1:19" x14ac:dyDescent="0.2">
      <c r="A33" s="60">
        <v>0.28999999999999998</v>
      </c>
      <c r="B33" s="61">
        <f>'Zeitnahme Staffellauf'!$B$3+('Einteilung Staffellauf'!B$4-'Zeitnahme Staffellauf'!$B$3)*$A33</f>
        <v>19.020988036101429</v>
      </c>
      <c r="C33" s="61">
        <f>'Zeitnahme Staffellauf'!$M$4*(B33-'Zeitnahme Staffellauf'!$B$3)^2+'Zeitnahme Staffellauf'!$O$4*(B33-'Zeitnahme Staffellauf'!$B$3)+'Zeitnahme Staffellauf'!$B$4</f>
        <v>3.8496672425150082</v>
      </c>
      <c r="D33" s="61">
        <f>'Einteilung Staffellauf'!B$5+'Einteilung Staffellauf'!B$6*$A33</f>
        <v>74.456555337632807</v>
      </c>
      <c r="E33" s="61">
        <f>'Zeitnahme Staffellauf'!$M$5 *(D33 -'Einteilung Staffellauf'!B$5 )^2+'Zeitnahme Staffellauf'!$O$5*(D33 -'Einteilung Staffellauf'!B$5)+'Einteilung Staffellauf'!E$5</f>
        <v>12.780510088325039</v>
      </c>
      <c r="F33" s="61">
        <f>'Einteilung Staffellauf'!B$7 +'Einteilung Staffellauf'!B$8*$A33</f>
        <v>191.00320989788204</v>
      </c>
      <c r="G33" s="61">
        <f>'Zeitnahme Staffellauf'!$M$6*(F33-'Einteilung Staffellauf'!$B$7)^2+'Zeitnahme Staffellauf'!$O$6*(F33-'Einteilung Staffellauf'!$B$7)+'Einteilung Staffellauf'!$E$7</f>
        <v>32.715572246723063</v>
      </c>
      <c r="H33" s="61">
        <f>'Einteilung Staffellauf'!B$9 +'Einteilung Staffellauf'!B$10*$A33</f>
        <v>312.06022929128096</v>
      </c>
      <c r="I33" s="61">
        <f>'Zeitnahme Staffellauf'!$M$7 *(H33-'Einteilung Staffellauf'!B$9 )^2+'Zeitnahme Staffellauf'!$O$7 *(H33-'Einteilung Staffellauf'!B$9 )+'Einteilung Staffellauf'!E$9</f>
        <v>53.36111628443583</v>
      </c>
      <c r="J33" s="61">
        <f>'Einteilung Staffellauf'!B$11+'Einteilung Staffellauf'!B$12*$A33</f>
        <v>441.02060380098209</v>
      </c>
      <c r="K33" s="61">
        <f>'Zeitnahme Staffellauf'!$M$8 *(J33-'Einteilung Staffellauf'!B$11)^2+'Zeitnahme Staffellauf'!$O$8 *(J33-'Einteilung Staffellauf'!B$11)+'Einteilung Staffellauf'!$E$11</f>
        <v>74.733659821961055</v>
      </c>
      <c r="L33" s="61">
        <f>'Einteilung Staffellauf'!B$13+'Einteilung Staffellauf'!B$14*$A33</f>
        <v>585.65269660715614</v>
      </c>
      <c r="M33" s="61">
        <f>'Zeitnahme Staffellauf'!$M$9 *(L33-'Einteilung Staffellauf'!B$13)^2+'Zeitnahme Staffellauf'!$O$9 *(L33-'Einteilung Staffellauf'!B$13)+'Einteilung Staffellauf'!$E$13</f>
        <v>98.270327707957762</v>
      </c>
      <c r="N33" s="61">
        <f>'Einteilung Staffellauf'!B$15+'Einteilung Staffellauf'!B$16*$A33</f>
        <v>753.69829642950526</v>
      </c>
      <c r="O33" s="61">
        <f>'Zeitnahme Staffellauf'!$M$10*(N33-'Einteilung Staffellauf'!B$15)^2+'Zeitnahme Staffellauf'!$O$10*(N33-'Einteilung Staffellauf'!B$15)+'Einteilung Staffellauf'!$E$15</f>
        <v>124.86302027159688</v>
      </c>
      <c r="P33" s="61">
        <f>'Einteilung Staffellauf'!B$17+'Einteilung Staffellauf'!B$18*$A33</f>
        <v>983.86036074354763</v>
      </c>
      <c r="Q33" s="61">
        <f>'Zeitnahme Staffellauf'!$M$11*(P33-'Einteilung Staffellauf'!B$17)^2+'Zeitnahme Staffellauf'!$O$11*(P33-'Einteilung Staffellauf'!B$17)+'Einteilung Staffellauf'!$E$17</f>
        <v>161.05854347781963</v>
      </c>
      <c r="R33" s="61">
        <f>'Einteilung Staffellauf'!B$19+'Einteilung Staffellauf'!B$20*$A33</f>
        <v>1260.2534712071449</v>
      </c>
      <c r="S33" s="61">
        <f>'Zeitnahme Staffellauf'!$M$12*(R33-'Einteilung Staffellauf'!B$19)^2+'Zeitnahme Staffellauf'!$O$12*(R33-'Einteilung Staffellauf'!B$19)+'Einteilung Staffellauf'!$E$19</f>
        <v>202.70287982350894</v>
      </c>
    </row>
    <row r="34" spans="1:19" x14ac:dyDescent="0.2">
      <c r="A34" s="60">
        <v>0.3</v>
      </c>
      <c r="B34" s="61">
        <f>'Zeitnahme Staffellauf'!$B$3+('Einteilung Staffellauf'!B$4-'Zeitnahme Staffellauf'!$B$3)*$A34</f>
        <v>19.33205658907044</v>
      </c>
      <c r="C34" s="61">
        <f>'Zeitnahme Staffellauf'!$M$4*(B34-'Zeitnahme Staffellauf'!$B$3)^2+'Zeitnahme Staffellauf'!$O$4*(B34-'Zeitnahme Staffellauf'!$B$3)+'Zeitnahme Staffellauf'!$B$4</f>
        <v>3.9038582062050713</v>
      </c>
      <c r="D34" s="61">
        <f>'Einteilung Staffellauf'!B$5+'Einteilung Staffellauf'!B$6*$A34</f>
        <v>75.606544994209756</v>
      </c>
      <c r="E34" s="61">
        <f>'Zeitnahme Staffellauf'!$M$5 *(D34 -'Einteilung Staffellauf'!B$5 )^2+'Zeitnahme Staffellauf'!$O$5*(D34 -'Einteilung Staffellauf'!B$5)+'Einteilung Staffellauf'!E$5</f>
        <v>12.959891978038268</v>
      </c>
      <c r="F34" s="61">
        <f>'Einteilung Staffellauf'!B$7 +'Einteilung Staffellauf'!B$8*$A34</f>
        <v>192.20656813730571</v>
      </c>
      <c r="G34" s="61">
        <f>'Zeitnahme Staffellauf'!$M$6*(F34-'Einteilung Staffellauf'!$B$7)^2+'Zeitnahme Staffellauf'!$O$6*(F34-'Einteilung Staffellauf'!$B$7)+'Einteilung Staffellauf'!$E$7</f>
        <v>32.913275659455714</v>
      </c>
      <c r="H34" s="61">
        <f>'Einteilung Staffellauf'!B$9 +'Einteilung Staffellauf'!B$10*$A34</f>
        <v>313.28845633936089</v>
      </c>
      <c r="I34" s="61">
        <f>'Zeitnahme Staffellauf'!$M$7 *(H34-'Einteilung Staffellauf'!B$9 )^2+'Zeitnahme Staffellauf'!$O$7 *(H34-'Einteilung Staffellauf'!B$9 )+'Einteilung Staffellauf'!E$9</f>
        <v>53.550650959624257</v>
      </c>
      <c r="J34" s="61">
        <f>'Einteilung Staffellauf'!B$11+'Einteilung Staffellauf'!B$12*$A34</f>
        <v>442.46047463187949</v>
      </c>
      <c r="K34" s="61">
        <f>'Zeitnahme Staffellauf'!$M$8 *(J34-'Einteilung Staffellauf'!B$11)^2+'Zeitnahme Staffellauf'!$O$8 *(J34-'Einteilung Staffellauf'!B$11)+'Einteilung Staffellauf'!$E$11</f>
        <v>74.954590793530542</v>
      </c>
      <c r="L34" s="61">
        <f>'Einteilung Staffellauf'!B$13+'Einteilung Staffellauf'!B$14*$A34</f>
        <v>587.11480915241339</v>
      </c>
      <c r="M34" s="61">
        <f>'Zeitnahme Staffellauf'!$M$9 *(L34-'Einteilung Staffellauf'!B$13)^2+'Zeitnahme Staffellauf'!$O$9 *(L34-'Einteilung Staffellauf'!B$13)+'Einteilung Staffellauf'!$E$13</f>
        <v>98.479570004037399</v>
      </c>
      <c r="N34" s="61">
        <f>'Einteilung Staffellauf'!B$15+'Einteilung Staffellauf'!B$16*$A34</f>
        <v>755.91331743326691</v>
      </c>
      <c r="O34" s="61">
        <f>'Zeitnahme Staffellauf'!$M$10*(N34-'Einteilung Staffellauf'!B$15)^2+'Zeitnahme Staffellauf'!$O$10*(N34-'Einteilung Staffellauf'!B$15)+'Einteilung Staffellauf'!$E$15</f>
        <v>125.19281930651466</v>
      </c>
      <c r="P34" s="61">
        <f>'Einteilung Staffellauf'!B$17+'Einteilung Staffellauf'!B$18*$A34</f>
        <v>986.37400119344306</v>
      </c>
      <c r="Q34" s="61">
        <f>'Zeitnahme Staffellauf'!$M$11*(P34-'Einteilung Staffellauf'!B$17)^2+'Zeitnahme Staffellauf'!$O$11*(P34-'Einteilung Staffellauf'!B$17)+'Einteilung Staffellauf'!$E$17</f>
        <v>161.39952682992345</v>
      </c>
      <c r="R34" s="61">
        <f>'Einteilung Staffellauf'!B$19+'Einteilung Staffellauf'!B$20*$A34</f>
        <v>1263.6301828802839</v>
      </c>
      <c r="S34" s="61">
        <f>'Zeitnahme Staffellauf'!$M$12*(R34-'Einteilung Staffellauf'!B$19)^2+'Zeitnahme Staffellauf'!$O$12*(R34-'Einteilung Staffellauf'!B$19)+'Einteilung Staffellauf'!$E$19</f>
        <v>203.1580864003565</v>
      </c>
    </row>
    <row r="35" spans="1:19" x14ac:dyDescent="0.2">
      <c r="A35" s="60">
        <v>0.31</v>
      </c>
      <c r="B35" s="61">
        <f>'Zeitnahme Staffellauf'!$B$3+('Einteilung Staffellauf'!B$4-'Zeitnahme Staffellauf'!$B$3)*$A35</f>
        <v>19.643125142039459</v>
      </c>
      <c r="C35" s="61">
        <f>'Zeitnahme Staffellauf'!$M$4*(B35-'Zeitnahme Staffellauf'!$B$3)^2+'Zeitnahme Staffellauf'!$O$4*(B35-'Zeitnahme Staffellauf'!$B$3)+'Zeitnahme Staffellauf'!$B$4</f>
        <v>3.9581224358824842</v>
      </c>
      <c r="D35" s="61">
        <f>'Einteilung Staffellauf'!B$5+'Einteilung Staffellauf'!B$6*$A35</f>
        <v>76.756534650786705</v>
      </c>
      <c r="E35" s="61">
        <f>'Zeitnahme Staffellauf'!$M$5 *(D35 -'Einteilung Staffellauf'!B$5 )^2+'Zeitnahme Staffellauf'!$O$5*(D35 -'Einteilung Staffellauf'!B$5)+'Einteilung Staffellauf'!E$5</f>
        <v>13.139965491559384</v>
      </c>
      <c r="F35" s="61">
        <f>'Einteilung Staffellauf'!B$7 +'Einteilung Staffellauf'!B$8*$A35</f>
        <v>193.40992637672937</v>
      </c>
      <c r="G35" s="61">
        <f>'Zeitnahme Staffellauf'!$M$6*(F35-'Einteilung Staffellauf'!$B$7)^2+'Zeitnahme Staffellauf'!$O$6*(F35-'Einteilung Staffellauf'!$B$7)+'Einteilung Staffellauf'!$E$7</f>
        <v>33.111560994356374</v>
      </c>
      <c r="H35" s="61">
        <f>'Einteilung Staffellauf'!B$9 +'Einteilung Staffellauf'!B$10*$A35</f>
        <v>314.51668338744088</v>
      </c>
      <c r="I35" s="61">
        <f>'Zeitnahme Staffellauf'!$M$7 *(H35-'Einteilung Staffellauf'!B$9 )^2+'Zeitnahme Staffellauf'!$O$7 *(H35-'Einteilung Staffellauf'!B$9 )+'Einteilung Staffellauf'!E$9</f>
        <v>53.740953405925978</v>
      </c>
      <c r="J35" s="61">
        <f>'Einteilung Staffellauf'!B$11+'Einteilung Staffellauf'!B$12*$A35</f>
        <v>443.9003454627769</v>
      </c>
      <c r="K35" s="61">
        <f>'Zeitnahme Staffellauf'!$M$8 *(J35-'Einteilung Staffellauf'!B$11)^2+'Zeitnahme Staffellauf'!$O$8 *(J35-'Einteilung Staffellauf'!B$11)+'Einteilung Staffellauf'!$E$11</f>
        <v>75.17643976002617</v>
      </c>
      <c r="L35" s="61">
        <f>'Einteilung Staffellauf'!B$13+'Einteilung Staffellauf'!B$14*$A35</f>
        <v>588.57692169767051</v>
      </c>
      <c r="M35" s="61">
        <f>'Zeitnahme Staffellauf'!$M$9 *(L35-'Einteilung Staffellauf'!B$13)^2+'Zeitnahme Staffellauf'!$O$9 *(L35-'Einteilung Staffellauf'!B$13)+'Einteilung Staffellauf'!$E$13</f>
        <v>98.689958679595705</v>
      </c>
      <c r="N35" s="61">
        <f>'Einteilung Staffellauf'!B$15+'Einteilung Staffellauf'!B$16*$A35</f>
        <v>758.12833843702856</v>
      </c>
      <c r="O35" s="61">
        <f>'Zeitnahme Staffellauf'!$M$10*(N35-'Einteilung Staffellauf'!B$15)^2+'Zeitnahme Staffellauf'!$O$10*(N35-'Einteilung Staffellauf'!B$15)+'Einteilung Staffellauf'!$E$15</f>
        <v>125.52417336551333</v>
      </c>
      <c r="P35" s="61">
        <f>'Einteilung Staffellauf'!B$17+'Einteilung Staffellauf'!B$18*$A35</f>
        <v>988.88764164333838</v>
      </c>
      <c r="Q35" s="61">
        <f>'Zeitnahme Staffellauf'!$M$11*(P35-'Einteilung Staffellauf'!B$17)^2+'Zeitnahme Staffellauf'!$O$11*(P35-'Einteilung Staffellauf'!B$17)+'Einteilung Staffellauf'!$E$17</f>
        <v>161.74274687242945</v>
      </c>
      <c r="R35" s="61">
        <f>'Einteilung Staffellauf'!B$19+'Einteilung Staffellauf'!B$20*$A35</f>
        <v>1267.0068945534226</v>
      </c>
      <c r="S35" s="61">
        <f>'Zeitnahme Staffellauf'!$M$12*(R35-'Einteilung Staffellauf'!B$19)^2+'Zeitnahme Staffellauf'!$O$12*(R35-'Einteilung Staffellauf'!B$19)+'Einteilung Staffellauf'!$E$19</f>
        <v>203.61633814509315</v>
      </c>
    </row>
    <row r="36" spans="1:19" x14ac:dyDescent="0.2">
      <c r="A36" s="60">
        <v>0.32</v>
      </c>
      <c r="B36" s="61">
        <f>'Zeitnahme Staffellauf'!$B$3+('Einteilung Staffellauf'!B$4-'Zeitnahme Staffellauf'!$B$3)*$A36</f>
        <v>19.95419369500847</v>
      </c>
      <c r="C36" s="61">
        <f>'Zeitnahme Staffellauf'!$M$4*(B36-'Zeitnahme Staffellauf'!$B$3)^2+'Zeitnahme Staffellauf'!$O$4*(B36-'Zeitnahme Staffellauf'!$B$3)+'Zeitnahme Staffellauf'!$B$4</f>
        <v>4.0124599315472453</v>
      </c>
      <c r="D36" s="61">
        <f>'Einteilung Staffellauf'!B$5+'Einteilung Staffellauf'!B$6*$A36</f>
        <v>77.90652430736364</v>
      </c>
      <c r="E36" s="61">
        <f>'Zeitnahme Staffellauf'!$M$5 *(D36 -'Einteilung Staffellauf'!B$5 )^2+'Zeitnahme Staffellauf'!$O$5*(D36 -'Einteilung Staffellauf'!B$5)+'Einteilung Staffellauf'!E$5</f>
        <v>13.320730628888381</v>
      </c>
      <c r="F36" s="61">
        <f>'Einteilung Staffellauf'!B$7 +'Einteilung Staffellauf'!B$8*$A36</f>
        <v>194.61328461615304</v>
      </c>
      <c r="G36" s="61">
        <f>'Zeitnahme Staffellauf'!$M$6*(F36-'Einteilung Staffellauf'!$B$7)^2+'Zeitnahme Staffellauf'!$O$6*(F36-'Einteilung Staffellauf'!$B$7)+'Einteilung Staffellauf'!$E$7</f>
        <v>33.310428251425051</v>
      </c>
      <c r="H36" s="61">
        <f>'Einteilung Staffellauf'!B$9 +'Einteilung Staffellauf'!B$10*$A36</f>
        <v>315.74491043552081</v>
      </c>
      <c r="I36" s="61">
        <f>'Zeitnahme Staffellauf'!$M$7 *(H36-'Einteilung Staffellauf'!B$9 )^2+'Zeitnahme Staffellauf'!$O$7 *(H36-'Einteilung Staffellauf'!B$9 )+'Einteilung Staffellauf'!E$9</f>
        <v>53.932023623340967</v>
      </c>
      <c r="J36" s="61">
        <f>'Einteilung Staffellauf'!B$11+'Einteilung Staffellauf'!B$12*$A36</f>
        <v>445.3402162936743</v>
      </c>
      <c r="K36" s="61">
        <f>'Zeitnahme Staffellauf'!$M$8 *(J36-'Einteilung Staffellauf'!B$11)^2+'Zeitnahme Staffellauf'!$O$8 *(J36-'Einteilung Staffellauf'!B$11)+'Einteilung Staffellauf'!$E$11</f>
        <v>75.399206721447953</v>
      </c>
      <c r="L36" s="61">
        <f>'Einteilung Staffellauf'!B$13+'Einteilung Staffellauf'!B$14*$A36</f>
        <v>590.03903424292776</v>
      </c>
      <c r="M36" s="61">
        <f>'Zeitnahme Staffellauf'!$M$9 *(L36-'Einteilung Staffellauf'!B$13)^2+'Zeitnahme Staffellauf'!$O$9 *(L36-'Einteilung Staffellauf'!B$13)+'Einteilung Staffellauf'!$E$13</f>
        <v>98.901493734632737</v>
      </c>
      <c r="N36" s="61">
        <f>'Einteilung Staffellauf'!B$15+'Einteilung Staffellauf'!B$16*$A36</f>
        <v>760.34335944079021</v>
      </c>
      <c r="O36" s="61">
        <f>'Zeitnahme Staffellauf'!$M$10*(N36-'Einteilung Staffellauf'!B$15)^2+'Zeitnahme Staffellauf'!$O$10*(N36-'Einteilung Staffellauf'!B$15)+'Einteilung Staffellauf'!$E$15</f>
        <v>125.85708244859289</v>
      </c>
      <c r="P36" s="61">
        <f>'Einteilung Staffellauf'!B$17+'Einteilung Staffellauf'!B$18*$A36</f>
        <v>991.40128209323382</v>
      </c>
      <c r="Q36" s="61">
        <f>'Zeitnahme Staffellauf'!$M$11*(P36-'Einteilung Staffellauf'!B$17)^2+'Zeitnahme Staffellauf'!$O$11*(P36-'Einteilung Staffellauf'!B$17)+'Einteilung Staffellauf'!$E$17</f>
        <v>162.0882036053377</v>
      </c>
      <c r="R36" s="61">
        <f>'Einteilung Staffellauf'!B$19+'Einteilung Staffellauf'!B$20*$A36</f>
        <v>1270.3836062265614</v>
      </c>
      <c r="S36" s="61">
        <f>'Zeitnahme Staffellauf'!$M$12*(R36-'Einteilung Staffellauf'!B$19)^2+'Zeitnahme Staffellauf'!$O$12*(R36-'Einteilung Staffellauf'!B$19)+'Einteilung Staffellauf'!$E$19</f>
        <v>204.07763505771896</v>
      </c>
    </row>
    <row r="37" spans="1:19" x14ac:dyDescent="0.2">
      <c r="A37" s="60">
        <v>0.33</v>
      </c>
      <c r="B37" s="61">
        <f>'Zeitnahme Staffellauf'!$B$3+('Einteilung Staffellauf'!B$4-'Zeitnahme Staffellauf'!$B$3)*$A37</f>
        <v>20.265262247977486</v>
      </c>
      <c r="C37" s="61">
        <f>'Zeitnahme Staffellauf'!$M$4*(B37-'Zeitnahme Staffellauf'!$B$3)^2+'Zeitnahme Staffellauf'!$O$4*(B37-'Zeitnahme Staffellauf'!$B$3)+'Zeitnahme Staffellauf'!$B$4</f>
        <v>4.0668706931993555</v>
      </c>
      <c r="D37" s="61">
        <f>'Einteilung Staffellauf'!B$5+'Einteilung Staffellauf'!B$6*$A37</f>
        <v>79.056513963940588</v>
      </c>
      <c r="E37" s="61">
        <f>'Zeitnahme Staffellauf'!$M$5 *(D37 -'Einteilung Staffellauf'!B$5 )^2+'Zeitnahme Staffellauf'!$O$5*(D37 -'Einteilung Staffellauf'!B$5)+'Einteilung Staffellauf'!E$5</f>
        <v>13.50218739002527</v>
      </c>
      <c r="F37" s="61">
        <f>'Einteilung Staffellauf'!B$7 +'Einteilung Staffellauf'!B$8*$A37</f>
        <v>195.8166428555767</v>
      </c>
      <c r="G37" s="61">
        <f>'Zeitnahme Staffellauf'!$M$6*(F37-'Einteilung Staffellauf'!$B$7)^2+'Zeitnahme Staffellauf'!$O$6*(F37-'Einteilung Staffellauf'!$B$7)+'Einteilung Staffellauf'!$E$7</f>
        <v>33.509877430661732</v>
      </c>
      <c r="H37" s="61">
        <f>'Einteilung Staffellauf'!B$9 +'Einteilung Staffellauf'!B$10*$A37</f>
        <v>316.97313748360079</v>
      </c>
      <c r="I37" s="61">
        <f>'Zeitnahme Staffellauf'!$M$7 *(H37-'Einteilung Staffellauf'!B$9 )^2+'Zeitnahme Staffellauf'!$O$7 *(H37-'Einteilung Staffellauf'!B$9 )+'Einteilung Staffellauf'!E$9</f>
        <v>54.123861611869259</v>
      </c>
      <c r="J37" s="61">
        <f>'Einteilung Staffellauf'!B$11+'Einteilung Staffellauf'!B$12*$A37</f>
        <v>446.78008712457165</v>
      </c>
      <c r="K37" s="61">
        <f>'Zeitnahme Staffellauf'!$M$8 *(J37-'Einteilung Staffellauf'!B$11)^2+'Zeitnahme Staffellauf'!$O$8 *(J37-'Einteilung Staffellauf'!B$11)+'Einteilung Staffellauf'!$E$11</f>
        <v>75.622891677795891</v>
      </c>
      <c r="L37" s="61">
        <f>'Einteilung Staffellauf'!B$13+'Einteilung Staffellauf'!B$14*$A37</f>
        <v>591.501146788185</v>
      </c>
      <c r="M37" s="61">
        <f>'Zeitnahme Staffellauf'!$M$9 *(L37-'Einteilung Staffellauf'!B$13)^2+'Zeitnahme Staffellauf'!$O$9 *(L37-'Einteilung Staffellauf'!B$13)+'Einteilung Staffellauf'!$E$13</f>
        <v>99.114175169148453</v>
      </c>
      <c r="N37" s="61">
        <f>'Einteilung Staffellauf'!B$15+'Einteilung Staffellauf'!B$16*$A37</f>
        <v>762.55838044455186</v>
      </c>
      <c r="O37" s="61">
        <f>'Zeitnahme Staffellauf'!$M$10*(N37-'Einteilung Staffellauf'!B$15)^2+'Zeitnahme Staffellauf'!$O$10*(N37-'Einteilung Staffellauf'!B$15)+'Einteilung Staffellauf'!$E$15</f>
        <v>126.19154655575335</v>
      </c>
      <c r="P37" s="61">
        <f>'Einteilung Staffellauf'!B$17+'Einteilung Staffellauf'!B$18*$A37</f>
        <v>993.91492254312914</v>
      </c>
      <c r="Q37" s="61">
        <f>'Zeitnahme Staffellauf'!$M$11*(P37-'Einteilung Staffellauf'!B$17)^2+'Zeitnahme Staffellauf'!$O$11*(P37-'Einteilung Staffellauf'!B$17)+'Einteilung Staffellauf'!$E$17</f>
        <v>162.43589702864816</v>
      </c>
      <c r="R37" s="61">
        <f>'Einteilung Staffellauf'!B$19+'Einteilung Staffellauf'!B$20*$A37</f>
        <v>1273.7603178997001</v>
      </c>
      <c r="S37" s="61">
        <f>'Zeitnahme Staffellauf'!$M$12*(R37-'Einteilung Staffellauf'!B$19)^2+'Zeitnahme Staffellauf'!$O$12*(R37-'Einteilung Staffellauf'!B$19)+'Einteilung Staffellauf'!$E$19</f>
        <v>204.54197713823393</v>
      </c>
    </row>
    <row r="38" spans="1:19" x14ac:dyDescent="0.2">
      <c r="A38" s="60">
        <v>0.34</v>
      </c>
      <c r="B38" s="61">
        <f>'Zeitnahme Staffellauf'!$B$3+('Einteilung Staffellauf'!B$4-'Zeitnahme Staffellauf'!$B$3)*$A38</f>
        <v>20.576330800946501</v>
      </c>
      <c r="C38" s="61">
        <f>'Zeitnahme Staffellauf'!$M$4*(B38-'Zeitnahme Staffellauf'!$B$3)^2+'Zeitnahme Staffellauf'!$O$4*(B38-'Zeitnahme Staffellauf'!$B$3)+'Zeitnahme Staffellauf'!$B$4</f>
        <v>4.1213547208388155</v>
      </c>
      <c r="D38" s="61">
        <f>'Einteilung Staffellauf'!B$5+'Einteilung Staffellauf'!B$6*$A38</f>
        <v>80.206503620517537</v>
      </c>
      <c r="E38" s="61">
        <f>'Zeitnahme Staffellauf'!$M$5 *(D38 -'Einteilung Staffellauf'!B$5 )^2+'Zeitnahme Staffellauf'!$O$5*(D38 -'Einteilung Staffellauf'!B$5)+'Einteilung Staffellauf'!E$5</f>
        <v>13.684335774970041</v>
      </c>
      <c r="F38" s="61">
        <f>'Einteilung Staffellauf'!B$7 +'Einteilung Staffellauf'!B$8*$A38</f>
        <v>197.02000109500037</v>
      </c>
      <c r="G38" s="61">
        <f>'Zeitnahme Staffellauf'!$M$6*(F38-'Einteilung Staffellauf'!$B$7)^2+'Zeitnahme Staffellauf'!$O$6*(F38-'Einteilung Staffellauf'!$B$7)+'Einteilung Staffellauf'!$E$7</f>
        <v>33.709908532066429</v>
      </c>
      <c r="H38" s="61">
        <f>'Einteilung Staffellauf'!B$9 +'Einteilung Staffellauf'!B$10*$A38</f>
        <v>318.20136453168072</v>
      </c>
      <c r="I38" s="61">
        <f>'Zeitnahme Staffellauf'!$M$7 *(H38-'Einteilung Staffellauf'!B$9 )^2+'Zeitnahme Staffellauf'!$O$7 *(H38-'Einteilung Staffellauf'!B$9 )+'Einteilung Staffellauf'!E$9</f>
        <v>54.316467371510818</v>
      </c>
      <c r="J38" s="61">
        <f>'Einteilung Staffellauf'!B$11+'Einteilung Staffellauf'!B$12*$A38</f>
        <v>448.21995795546906</v>
      </c>
      <c r="K38" s="61">
        <f>'Zeitnahme Staffellauf'!$M$8 *(J38-'Einteilung Staffellauf'!B$11)^2+'Zeitnahme Staffellauf'!$O$8 *(J38-'Einteilung Staffellauf'!B$11)+'Einteilung Staffellauf'!$E$11</f>
        <v>75.847494629069985</v>
      </c>
      <c r="L38" s="61">
        <f>'Einteilung Staffellauf'!B$13+'Einteilung Staffellauf'!B$14*$A38</f>
        <v>592.96325933344212</v>
      </c>
      <c r="M38" s="61">
        <f>'Zeitnahme Staffellauf'!$M$9 *(L38-'Einteilung Staffellauf'!B$13)^2+'Zeitnahme Staffellauf'!$O$9 *(L38-'Einteilung Staffellauf'!B$13)+'Einteilung Staffellauf'!$E$13</f>
        <v>99.328002983142852</v>
      </c>
      <c r="N38" s="61">
        <f>'Einteilung Staffellauf'!B$15+'Einteilung Staffellauf'!B$16*$A38</f>
        <v>764.77340144831351</v>
      </c>
      <c r="O38" s="61">
        <f>'Zeitnahme Staffellauf'!$M$10*(N38-'Einteilung Staffellauf'!B$15)^2+'Zeitnahme Staffellauf'!$O$10*(N38-'Einteilung Staffellauf'!B$15)+'Einteilung Staffellauf'!$E$15</f>
        <v>126.52756568699469</v>
      </c>
      <c r="P38" s="61">
        <f>'Einteilung Staffellauf'!B$17+'Einteilung Staffellauf'!B$18*$A38</f>
        <v>996.42856299302457</v>
      </c>
      <c r="Q38" s="61">
        <f>'Zeitnahme Staffellauf'!$M$11*(P38-'Einteilung Staffellauf'!B$17)^2+'Zeitnahme Staffellauf'!$O$11*(P38-'Einteilung Staffellauf'!B$17)+'Einteilung Staffellauf'!$E$17</f>
        <v>162.78582714236086</v>
      </c>
      <c r="R38" s="61">
        <f>'Einteilung Staffellauf'!B$19+'Einteilung Staffellauf'!B$20*$A38</f>
        <v>1277.1370295728391</v>
      </c>
      <c r="S38" s="61">
        <f>'Zeitnahme Staffellauf'!$M$12*(R38-'Einteilung Staffellauf'!B$19)^2+'Zeitnahme Staffellauf'!$O$12*(R38-'Einteilung Staffellauf'!B$19)+'Einteilung Staffellauf'!$E$19</f>
        <v>205.00936438663808</v>
      </c>
    </row>
    <row r="39" spans="1:19" x14ac:dyDescent="0.2">
      <c r="A39" s="60">
        <v>0.35</v>
      </c>
      <c r="B39" s="61">
        <f>'Zeitnahme Staffellauf'!$B$3+('Einteilung Staffellauf'!B$4-'Zeitnahme Staffellauf'!$B$3)*$A39</f>
        <v>20.887399353915512</v>
      </c>
      <c r="C39" s="61">
        <f>'Zeitnahme Staffellauf'!$M$4*(B39-'Zeitnahme Staffellauf'!$B$3)^2+'Zeitnahme Staffellauf'!$O$4*(B39-'Zeitnahme Staffellauf'!$B$3)+'Zeitnahme Staffellauf'!$B$4</f>
        <v>4.1759120144656237</v>
      </c>
      <c r="D39" s="61">
        <f>'Einteilung Staffellauf'!B$5+'Einteilung Staffellauf'!B$6*$A39</f>
        <v>81.356493277094472</v>
      </c>
      <c r="E39" s="61">
        <f>'Zeitnahme Staffellauf'!$M$5 *(D39 -'Einteilung Staffellauf'!B$5 )^2+'Zeitnahme Staffellauf'!$O$5*(D39 -'Einteilung Staffellauf'!B$5)+'Einteilung Staffellauf'!E$5</f>
        <v>13.867175783722699</v>
      </c>
      <c r="F39" s="61">
        <f>'Einteilung Staffellauf'!B$7 +'Einteilung Staffellauf'!B$8*$A39</f>
        <v>198.22335933442403</v>
      </c>
      <c r="G39" s="61">
        <f>'Zeitnahme Staffellauf'!$M$6*(F39-'Einteilung Staffellauf'!$B$7)^2+'Zeitnahme Staffellauf'!$O$6*(F39-'Einteilung Staffellauf'!$B$7)+'Einteilung Staffellauf'!$E$7</f>
        <v>33.910521555639136</v>
      </c>
      <c r="H39" s="61">
        <f>'Einteilung Staffellauf'!B$9 +'Einteilung Staffellauf'!B$10*$A39</f>
        <v>319.42959157976065</v>
      </c>
      <c r="I39" s="61">
        <f>'Zeitnahme Staffellauf'!$M$7 *(H39-'Einteilung Staffellauf'!B$9 )^2+'Zeitnahme Staffellauf'!$O$7 *(H39-'Einteilung Staffellauf'!B$9 )+'Einteilung Staffellauf'!E$9</f>
        <v>54.509840902265658</v>
      </c>
      <c r="J39" s="61">
        <f>'Einteilung Staffellauf'!B$11+'Einteilung Staffellauf'!B$12*$A39</f>
        <v>449.65982878636646</v>
      </c>
      <c r="K39" s="61">
        <f>'Zeitnahme Staffellauf'!$M$8 *(J39-'Einteilung Staffellauf'!B$11)^2+'Zeitnahme Staffellauf'!$O$8 *(J39-'Einteilung Staffellauf'!B$11)+'Einteilung Staffellauf'!$E$11</f>
        <v>76.073015575270219</v>
      </c>
      <c r="L39" s="61">
        <f>'Einteilung Staffellauf'!B$13+'Einteilung Staffellauf'!B$14*$A39</f>
        <v>594.42537187869937</v>
      </c>
      <c r="M39" s="61">
        <f>'Zeitnahme Staffellauf'!$M$9 *(L39-'Einteilung Staffellauf'!B$13)^2+'Zeitnahme Staffellauf'!$O$9 *(L39-'Einteilung Staffellauf'!B$13)+'Einteilung Staffellauf'!$E$13</f>
        <v>99.542977176615963</v>
      </c>
      <c r="N39" s="61">
        <f>'Einteilung Staffellauf'!B$15+'Einteilung Staffellauf'!B$16*$A39</f>
        <v>766.98842245207516</v>
      </c>
      <c r="O39" s="61">
        <f>'Zeitnahme Staffellauf'!$M$10*(N39-'Einteilung Staffellauf'!B$15)^2+'Zeitnahme Staffellauf'!$O$10*(N39-'Einteilung Staffellauf'!B$15)+'Einteilung Staffellauf'!$E$15</f>
        <v>126.86513984231692</v>
      </c>
      <c r="P39" s="61">
        <f>'Einteilung Staffellauf'!B$17+'Einteilung Staffellauf'!B$18*$A39</f>
        <v>998.94220344291989</v>
      </c>
      <c r="Q39" s="61">
        <f>'Zeitnahme Staffellauf'!$M$11*(P39-'Einteilung Staffellauf'!B$17)^2+'Zeitnahme Staffellauf'!$O$11*(P39-'Einteilung Staffellauf'!B$17)+'Einteilung Staffellauf'!$E$17</f>
        <v>163.13799394647575</v>
      </c>
      <c r="R39" s="61">
        <f>'Einteilung Staffellauf'!B$19+'Einteilung Staffellauf'!B$20*$A39</f>
        <v>1280.5137412459778</v>
      </c>
      <c r="S39" s="61">
        <f>'Zeitnahme Staffellauf'!$M$12*(R39-'Einteilung Staffellauf'!B$19)^2+'Zeitnahme Staffellauf'!$O$12*(R39-'Einteilung Staffellauf'!B$19)+'Einteilung Staffellauf'!$E$19</f>
        <v>205.47979680293139</v>
      </c>
    </row>
    <row r="40" spans="1:19" x14ac:dyDescent="0.2">
      <c r="A40" s="60">
        <v>0.36</v>
      </c>
      <c r="B40" s="61">
        <f>'Zeitnahme Staffellauf'!$B$3+('Einteilung Staffellauf'!B$4-'Zeitnahme Staffellauf'!$B$3)*$A40</f>
        <v>21.198467906884531</v>
      </c>
      <c r="C40" s="61">
        <f>'Zeitnahme Staffellauf'!$M$4*(B40-'Zeitnahme Staffellauf'!$B$3)^2+'Zeitnahme Staffellauf'!$O$4*(B40-'Zeitnahme Staffellauf'!$B$3)+'Zeitnahme Staffellauf'!$B$4</f>
        <v>4.2305425740797817</v>
      </c>
      <c r="D40" s="61">
        <f>'Einteilung Staffellauf'!B$5+'Einteilung Staffellauf'!B$6*$A40</f>
        <v>82.506482933671407</v>
      </c>
      <c r="E40" s="61">
        <f>'Zeitnahme Staffellauf'!$M$5 *(D40 -'Einteilung Staffellauf'!B$5 )^2+'Zeitnahme Staffellauf'!$O$5*(D40 -'Einteilung Staffellauf'!B$5)+'Einteilung Staffellauf'!E$5</f>
        <v>14.050707416283242</v>
      </c>
      <c r="F40" s="61">
        <f>'Einteilung Staffellauf'!B$7 +'Einteilung Staffellauf'!B$8*$A40</f>
        <v>199.4267175738477</v>
      </c>
      <c r="G40" s="61">
        <f>'Zeitnahme Staffellauf'!$M$6*(F40-'Einteilung Staffellauf'!$B$7)^2+'Zeitnahme Staffellauf'!$O$6*(F40-'Einteilung Staffellauf'!$B$7)+'Einteilung Staffellauf'!$E$7</f>
        <v>34.11171650137986</v>
      </c>
      <c r="H40" s="61">
        <f>'Einteilung Staffellauf'!B$9 +'Einteilung Staffellauf'!B$10*$A40</f>
        <v>320.65781862784064</v>
      </c>
      <c r="I40" s="61">
        <f>'Zeitnahme Staffellauf'!$M$7 *(H40-'Einteilung Staffellauf'!B$9 )^2+'Zeitnahme Staffellauf'!$O$7 *(H40-'Einteilung Staffellauf'!B$9 )+'Einteilung Staffellauf'!E$9</f>
        <v>54.703982204133794</v>
      </c>
      <c r="J40" s="61">
        <f>'Einteilung Staffellauf'!B$11+'Einteilung Staffellauf'!B$12*$A40</f>
        <v>451.09969961726387</v>
      </c>
      <c r="K40" s="61">
        <f>'Zeitnahme Staffellauf'!$M$8 *(J40-'Einteilung Staffellauf'!B$11)^2+'Zeitnahme Staffellauf'!$O$8 *(J40-'Einteilung Staffellauf'!B$11)+'Einteilung Staffellauf'!$E$11</f>
        <v>76.299454516396608</v>
      </c>
      <c r="L40" s="61">
        <f>'Einteilung Staffellauf'!B$13+'Einteilung Staffellauf'!B$14*$A40</f>
        <v>595.88748442395661</v>
      </c>
      <c r="M40" s="61">
        <f>'Zeitnahme Staffellauf'!$M$9 *(L40-'Einteilung Staffellauf'!B$13)^2+'Zeitnahme Staffellauf'!$O$9 *(L40-'Einteilung Staffellauf'!B$13)+'Einteilung Staffellauf'!$E$13</f>
        <v>99.759097749567772</v>
      </c>
      <c r="N40" s="61">
        <f>'Einteilung Staffellauf'!B$15+'Einteilung Staffellauf'!B$16*$A40</f>
        <v>769.2034434558368</v>
      </c>
      <c r="O40" s="61">
        <f>'Zeitnahme Staffellauf'!$M$10*(N40-'Einteilung Staffellauf'!B$15)^2+'Zeitnahme Staffellauf'!$O$10*(N40-'Einteilung Staffellauf'!B$15)+'Einteilung Staffellauf'!$E$15</f>
        <v>127.20426902172005</v>
      </c>
      <c r="P40" s="61">
        <f>'Einteilung Staffellauf'!B$17+'Einteilung Staffellauf'!B$18*$A40</f>
        <v>1001.4558438928153</v>
      </c>
      <c r="Q40" s="61">
        <f>'Zeitnahme Staffellauf'!$M$11*(P40-'Einteilung Staffellauf'!B$17)^2+'Zeitnahme Staffellauf'!$O$11*(P40-'Einteilung Staffellauf'!B$17)+'Einteilung Staffellauf'!$E$17</f>
        <v>163.4923974409929</v>
      </c>
      <c r="R40" s="61">
        <f>'Einteilung Staffellauf'!B$19+'Einteilung Staffellauf'!B$20*$A40</f>
        <v>1283.8904529191166</v>
      </c>
      <c r="S40" s="61">
        <f>'Zeitnahme Staffellauf'!$M$12*(R40-'Einteilung Staffellauf'!B$19)^2+'Zeitnahme Staffellauf'!$O$12*(R40-'Einteilung Staffellauf'!B$19)+'Einteilung Staffellauf'!$E$19</f>
        <v>205.95327438711382</v>
      </c>
    </row>
    <row r="41" spans="1:19" x14ac:dyDescent="0.2">
      <c r="A41" s="60">
        <v>0.37</v>
      </c>
      <c r="B41" s="61">
        <f>'Zeitnahme Staffellauf'!$B$3+('Einteilung Staffellauf'!B$4-'Zeitnahme Staffellauf'!$B$3)*$A41</f>
        <v>21.509536459853543</v>
      </c>
      <c r="C41" s="61">
        <f>'Zeitnahme Staffellauf'!$M$4*(B41-'Zeitnahme Staffellauf'!$B$3)^2+'Zeitnahme Staffellauf'!$O$4*(B41-'Zeitnahme Staffellauf'!$B$3)+'Zeitnahme Staffellauf'!$B$4</f>
        <v>4.285246399681288</v>
      </c>
      <c r="D41" s="61">
        <f>'Einteilung Staffellauf'!B$5+'Einteilung Staffellauf'!B$6*$A41</f>
        <v>83.656472590248356</v>
      </c>
      <c r="E41" s="61">
        <f>'Zeitnahme Staffellauf'!$M$5 *(D41 -'Einteilung Staffellauf'!B$5 )^2+'Zeitnahme Staffellauf'!$O$5*(D41 -'Einteilung Staffellauf'!B$5)+'Einteilung Staffellauf'!E$5</f>
        <v>14.234930672651673</v>
      </c>
      <c r="F41" s="61">
        <f>'Einteilung Staffellauf'!B$7 +'Einteilung Staffellauf'!B$8*$A41</f>
        <v>200.63007581327136</v>
      </c>
      <c r="G41" s="61">
        <f>'Zeitnahme Staffellauf'!$M$6*(F41-'Einteilung Staffellauf'!$B$7)^2+'Zeitnahme Staffellauf'!$O$6*(F41-'Einteilung Staffellauf'!$B$7)+'Einteilung Staffellauf'!$E$7</f>
        <v>34.313493369288587</v>
      </c>
      <c r="H41" s="61">
        <f>'Einteilung Staffellauf'!B$9 +'Einteilung Staffellauf'!B$10*$A41</f>
        <v>321.88604567592057</v>
      </c>
      <c r="I41" s="61">
        <f>'Zeitnahme Staffellauf'!$M$7 *(H41-'Einteilung Staffellauf'!B$9 )^2+'Zeitnahme Staffellauf'!$O$7 *(H41-'Einteilung Staffellauf'!B$9 )+'Einteilung Staffellauf'!E$9</f>
        <v>54.898891277115197</v>
      </c>
      <c r="J41" s="61">
        <f>'Einteilung Staffellauf'!B$11+'Einteilung Staffellauf'!B$12*$A41</f>
        <v>452.53957044816127</v>
      </c>
      <c r="K41" s="61">
        <f>'Zeitnahme Staffellauf'!$M$8 *(J41-'Einteilung Staffellauf'!B$11)^2+'Zeitnahme Staffellauf'!$O$8 *(J41-'Einteilung Staffellauf'!B$11)+'Einteilung Staffellauf'!$E$11</f>
        <v>76.526811452449152</v>
      </c>
      <c r="L41" s="61">
        <f>'Einteilung Staffellauf'!B$13+'Einteilung Staffellauf'!B$14*$A41</f>
        <v>597.34959696921374</v>
      </c>
      <c r="M41" s="61">
        <f>'Zeitnahme Staffellauf'!$M$9 *(L41-'Einteilung Staffellauf'!B$13)^2+'Zeitnahme Staffellauf'!$O$9 *(L41-'Einteilung Staffellauf'!B$13)+'Einteilung Staffellauf'!$E$13</f>
        <v>99.97636470199825</v>
      </c>
      <c r="N41" s="61">
        <f>'Einteilung Staffellauf'!B$15+'Einteilung Staffellauf'!B$16*$A41</f>
        <v>771.41846445959845</v>
      </c>
      <c r="O41" s="61">
        <f>'Zeitnahme Staffellauf'!$M$10*(N41-'Einteilung Staffellauf'!B$15)^2+'Zeitnahme Staffellauf'!$O$10*(N41-'Einteilung Staffellauf'!B$15)+'Einteilung Staffellauf'!$E$15</f>
        <v>127.54495322520407</v>
      </c>
      <c r="P41" s="61">
        <f>'Einteilung Staffellauf'!B$17+'Einteilung Staffellauf'!B$18*$A41</f>
        <v>1003.9694843427106</v>
      </c>
      <c r="Q41" s="61">
        <f>'Zeitnahme Staffellauf'!$M$11*(P41-'Einteilung Staffellauf'!B$17)^2+'Zeitnahme Staffellauf'!$O$11*(P41-'Einteilung Staffellauf'!B$17)+'Einteilung Staffellauf'!$E$17</f>
        <v>163.84903762591225</v>
      </c>
      <c r="R41" s="61">
        <f>'Einteilung Staffellauf'!B$19+'Einteilung Staffellauf'!B$20*$A41</f>
        <v>1287.2671645922555</v>
      </c>
      <c r="S41" s="61">
        <f>'Zeitnahme Staffellauf'!$M$12*(R41-'Einteilung Staffellauf'!B$19)^2+'Zeitnahme Staffellauf'!$O$12*(R41-'Einteilung Staffellauf'!B$19)+'Einteilung Staffellauf'!$E$19</f>
        <v>206.42979713918544</v>
      </c>
    </row>
    <row r="42" spans="1:19" x14ac:dyDescent="0.2">
      <c r="A42" s="60">
        <v>0.38</v>
      </c>
      <c r="B42" s="61">
        <f>'Zeitnahme Staffellauf'!$B$3+('Einteilung Staffellauf'!B$4-'Zeitnahme Staffellauf'!$B$3)*$A42</f>
        <v>21.820605012822561</v>
      </c>
      <c r="C42" s="61">
        <f>'Zeitnahme Staffellauf'!$M$4*(B42-'Zeitnahme Staffellauf'!$B$3)^2+'Zeitnahme Staffellauf'!$O$4*(B42-'Zeitnahme Staffellauf'!$B$3)+'Zeitnahme Staffellauf'!$B$4</f>
        <v>4.340023491270145</v>
      </c>
      <c r="D42" s="61">
        <f>'Einteilung Staffellauf'!B$5+'Einteilung Staffellauf'!B$6*$A42</f>
        <v>84.806462246825305</v>
      </c>
      <c r="E42" s="61">
        <f>'Zeitnahme Staffellauf'!$M$5 *(D42 -'Einteilung Staffellauf'!B$5 )^2+'Zeitnahme Staffellauf'!$O$5*(D42 -'Einteilung Staffellauf'!B$5)+'Einteilung Staffellauf'!E$5</f>
        <v>14.41984555282799</v>
      </c>
      <c r="F42" s="61">
        <f>'Einteilung Staffellauf'!B$7 +'Einteilung Staffellauf'!B$8*$A42</f>
        <v>201.83343405269503</v>
      </c>
      <c r="G42" s="61">
        <f>'Zeitnahme Staffellauf'!$M$6*(F42-'Einteilung Staffellauf'!$B$7)^2+'Zeitnahme Staffellauf'!$O$6*(F42-'Einteilung Staffellauf'!$B$7)+'Einteilung Staffellauf'!$E$7</f>
        <v>34.51585215936533</v>
      </c>
      <c r="H42" s="61">
        <f>'Einteilung Staffellauf'!B$9 +'Einteilung Staffellauf'!B$10*$A42</f>
        <v>323.11427272400056</v>
      </c>
      <c r="I42" s="61">
        <f>'Zeitnahme Staffellauf'!$M$7 *(H42-'Einteilung Staffellauf'!B$9 )^2+'Zeitnahme Staffellauf'!$O$7 *(H42-'Einteilung Staffellauf'!B$9 )+'Einteilung Staffellauf'!E$9</f>
        <v>55.094568121209896</v>
      </c>
      <c r="J42" s="61">
        <f>'Einteilung Staffellauf'!B$11+'Einteilung Staffellauf'!B$12*$A42</f>
        <v>453.97944127905862</v>
      </c>
      <c r="K42" s="61">
        <f>'Zeitnahme Staffellauf'!$M$8 *(J42-'Einteilung Staffellauf'!B$11)^2+'Zeitnahme Staffellauf'!$O$8 *(J42-'Einteilung Staffellauf'!B$11)+'Einteilung Staffellauf'!$E$11</f>
        <v>76.755086383427852</v>
      </c>
      <c r="L42" s="61">
        <f>'Einteilung Staffellauf'!B$13+'Einteilung Staffellauf'!B$14*$A42</f>
        <v>598.81170951447098</v>
      </c>
      <c r="M42" s="61">
        <f>'Zeitnahme Staffellauf'!$M$9 *(L42-'Einteilung Staffellauf'!B$13)^2+'Zeitnahme Staffellauf'!$O$9 *(L42-'Einteilung Staffellauf'!B$13)+'Einteilung Staffellauf'!$E$13</f>
        <v>100.19477803390745</v>
      </c>
      <c r="N42" s="61">
        <f>'Einteilung Staffellauf'!B$15+'Einteilung Staffellauf'!B$16*$A42</f>
        <v>773.6334854633601</v>
      </c>
      <c r="O42" s="61">
        <f>'Zeitnahme Staffellauf'!$M$10*(N42-'Einteilung Staffellauf'!B$15)^2+'Zeitnahme Staffellauf'!$O$10*(N42-'Einteilung Staffellauf'!B$15)+'Einteilung Staffellauf'!$E$15</f>
        <v>127.88719245276899</v>
      </c>
      <c r="P42" s="61">
        <f>'Einteilung Staffellauf'!B$17+'Einteilung Staffellauf'!B$18*$A42</f>
        <v>1006.4831247926061</v>
      </c>
      <c r="Q42" s="61">
        <f>'Zeitnahme Staffellauf'!$M$11*(P42-'Einteilung Staffellauf'!B$17)^2+'Zeitnahme Staffellauf'!$O$11*(P42-'Einteilung Staffellauf'!B$17)+'Einteilung Staffellauf'!$E$17</f>
        <v>164.20791450123383</v>
      </c>
      <c r="R42" s="61">
        <f>'Einteilung Staffellauf'!B$19+'Einteilung Staffellauf'!B$20*$A42</f>
        <v>1290.6438762653943</v>
      </c>
      <c r="S42" s="61">
        <f>'Zeitnahme Staffellauf'!$M$12*(R42-'Einteilung Staffellauf'!B$19)^2+'Zeitnahme Staffellauf'!$O$12*(R42-'Einteilung Staffellauf'!B$19)+'Einteilung Staffellauf'!$E$19</f>
        <v>206.90936505914618</v>
      </c>
    </row>
    <row r="43" spans="1:19" x14ac:dyDescent="0.2">
      <c r="A43" s="60">
        <v>0.39</v>
      </c>
      <c r="B43" s="61">
        <f>'Zeitnahme Staffellauf'!$B$3+('Einteilung Staffellauf'!B$4-'Zeitnahme Staffellauf'!$B$3)*$A43</f>
        <v>22.131673565791573</v>
      </c>
      <c r="C43" s="61">
        <f>'Zeitnahme Staffellauf'!$M$4*(B43-'Zeitnahme Staffellauf'!$B$3)^2+'Zeitnahme Staffellauf'!$O$4*(B43-'Zeitnahme Staffellauf'!$B$3)+'Zeitnahme Staffellauf'!$B$4</f>
        <v>4.3948738488463484</v>
      </c>
      <c r="D43" s="61">
        <f>'Einteilung Staffellauf'!B$5+'Einteilung Staffellauf'!B$6*$A43</f>
        <v>85.95645190340224</v>
      </c>
      <c r="E43" s="61">
        <f>'Zeitnahme Staffellauf'!$M$5 *(D43 -'Einteilung Staffellauf'!B$5 )^2+'Zeitnahme Staffellauf'!$O$5*(D43 -'Einteilung Staffellauf'!B$5)+'Einteilung Staffellauf'!E$5</f>
        <v>14.605452056812192</v>
      </c>
      <c r="F43" s="61">
        <f>'Einteilung Staffellauf'!B$7 +'Einteilung Staffellauf'!B$8*$A43</f>
        <v>203.03679229211869</v>
      </c>
      <c r="G43" s="61">
        <f>'Zeitnahme Staffellauf'!$M$6*(F43-'Einteilung Staffellauf'!$B$7)^2+'Zeitnahme Staffellauf'!$O$6*(F43-'Einteilung Staffellauf'!$B$7)+'Einteilung Staffellauf'!$E$7</f>
        <v>34.718792871610077</v>
      </c>
      <c r="H43" s="61">
        <f>'Einteilung Staffellauf'!B$9 +'Einteilung Staffellauf'!B$10*$A43</f>
        <v>324.34249977208049</v>
      </c>
      <c r="I43" s="61">
        <f>'Zeitnahme Staffellauf'!$M$7 *(H43-'Einteilung Staffellauf'!B$9 )^2+'Zeitnahme Staffellauf'!$O$7 *(H43-'Einteilung Staffellauf'!B$9 )+'Einteilung Staffellauf'!E$9</f>
        <v>55.291012736417869</v>
      </c>
      <c r="J43" s="61">
        <f>'Einteilung Staffellauf'!B$11+'Einteilung Staffellauf'!B$12*$A43</f>
        <v>455.41931210995602</v>
      </c>
      <c r="K43" s="61">
        <f>'Zeitnahme Staffellauf'!$M$8 *(J43-'Einteilung Staffellauf'!B$11)^2+'Zeitnahme Staffellauf'!$O$8 *(J43-'Einteilung Staffellauf'!B$11)+'Einteilung Staffellauf'!$E$11</f>
        <v>76.984279309332692</v>
      </c>
      <c r="L43" s="61">
        <f>'Einteilung Staffellauf'!B$13+'Einteilung Staffellauf'!B$14*$A43</f>
        <v>600.27382205972822</v>
      </c>
      <c r="M43" s="61">
        <f>'Zeitnahme Staffellauf'!$M$9 *(L43-'Einteilung Staffellauf'!B$13)^2+'Zeitnahme Staffellauf'!$O$9 *(L43-'Einteilung Staffellauf'!B$13)+'Einteilung Staffellauf'!$E$13</f>
        <v>100.41433774529534</v>
      </c>
      <c r="N43" s="61">
        <f>'Einteilung Staffellauf'!B$15+'Einteilung Staffellauf'!B$16*$A43</f>
        <v>775.84850646712164</v>
      </c>
      <c r="O43" s="61">
        <f>'Zeitnahme Staffellauf'!$M$10*(N43-'Einteilung Staffellauf'!B$15)^2+'Zeitnahme Staffellauf'!$O$10*(N43-'Einteilung Staffellauf'!B$15)+'Einteilung Staffellauf'!$E$15</f>
        <v>128.23098670441479</v>
      </c>
      <c r="P43" s="61">
        <f>'Einteilung Staffellauf'!B$17+'Einteilung Staffellauf'!B$18*$A43</f>
        <v>1008.9967652425014</v>
      </c>
      <c r="Q43" s="61">
        <f>'Zeitnahme Staffellauf'!$M$11*(P43-'Einteilung Staffellauf'!B$17)^2+'Zeitnahme Staffellauf'!$O$11*(P43-'Einteilung Staffellauf'!B$17)+'Einteilung Staffellauf'!$E$17</f>
        <v>164.56902806695763</v>
      </c>
      <c r="R43" s="61">
        <f>'Einteilung Staffellauf'!B$19+'Einteilung Staffellauf'!B$20*$A43</f>
        <v>1294.020587938533</v>
      </c>
      <c r="S43" s="61">
        <f>'Zeitnahme Staffellauf'!$M$12*(R43-'Einteilung Staffellauf'!B$19)^2+'Zeitnahme Staffellauf'!$O$12*(R43-'Einteilung Staffellauf'!B$19)+'Einteilung Staffellauf'!$E$19</f>
        <v>207.39197814699608</v>
      </c>
    </row>
    <row r="44" spans="1:19" x14ac:dyDescent="0.2">
      <c r="A44" s="60">
        <v>0.4</v>
      </c>
      <c r="B44" s="61">
        <f>'Zeitnahme Staffellauf'!$B$3+('Einteilung Staffellauf'!B$4-'Zeitnahme Staffellauf'!$B$3)*$A44</f>
        <v>22.442742118760592</v>
      </c>
      <c r="C44" s="61">
        <f>'Zeitnahme Staffellauf'!$M$4*(B44-'Zeitnahme Staffellauf'!$B$3)^2+'Zeitnahme Staffellauf'!$O$4*(B44-'Zeitnahme Staffellauf'!$B$3)+'Zeitnahme Staffellauf'!$B$4</f>
        <v>4.4497974724099034</v>
      </c>
      <c r="D44" s="61">
        <f>'Einteilung Staffellauf'!B$5+'Einteilung Staffellauf'!B$6*$A44</f>
        <v>87.106441559979189</v>
      </c>
      <c r="E44" s="61">
        <f>'Zeitnahme Staffellauf'!$M$5 *(D44 -'Einteilung Staffellauf'!B$5 )^2+'Zeitnahme Staffellauf'!$O$5*(D44 -'Einteilung Staffellauf'!B$5)+'Einteilung Staffellauf'!E$5</f>
        <v>14.791750184604281</v>
      </c>
      <c r="F44" s="61">
        <f>'Einteilung Staffellauf'!B$7 +'Einteilung Staffellauf'!B$8*$A44</f>
        <v>204.24015053154235</v>
      </c>
      <c r="G44" s="61">
        <f>'Zeitnahme Staffellauf'!$M$6*(F44-'Einteilung Staffellauf'!$B$7)^2+'Zeitnahme Staffellauf'!$O$6*(F44-'Einteilung Staffellauf'!$B$7)+'Einteilung Staffellauf'!$E$7</f>
        <v>34.922315506022841</v>
      </c>
      <c r="H44" s="61">
        <f>'Einteilung Staffellauf'!B$9 +'Einteilung Staffellauf'!B$10*$A44</f>
        <v>325.57072682016042</v>
      </c>
      <c r="I44" s="61">
        <f>'Zeitnahme Staffellauf'!$M$7 *(H44-'Einteilung Staffellauf'!B$9 )^2+'Zeitnahme Staffellauf'!$O$7 *(H44-'Einteilung Staffellauf'!B$9 )+'Einteilung Staffellauf'!E$9</f>
        <v>55.488225122739124</v>
      </c>
      <c r="J44" s="61">
        <f>'Einteilung Staffellauf'!B$11+'Einteilung Staffellauf'!B$12*$A44</f>
        <v>456.85918294085343</v>
      </c>
      <c r="K44" s="61">
        <f>'Zeitnahme Staffellauf'!$M$8 *(J44-'Einteilung Staffellauf'!B$11)^2+'Zeitnahme Staffellauf'!$O$8 *(J44-'Einteilung Staffellauf'!B$11)+'Einteilung Staffellauf'!$E$11</f>
        <v>77.214390230163701</v>
      </c>
      <c r="L44" s="61">
        <f>'Einteilung Staffellauf'!B$13+'Einteilung Staffellauf'!B$14*$A44</f>
        <v>601.73593460498546</v>
      </c>
      <c r="M44" s="61">
        <f>'Zeitnahme Staffellauf'!$M$9 *(L44-'Einteilung Staffellauf'!B$13)^2+'Zeitnahme Staffellauf'!$O$9 *(L44-'Einteilung Staffellauf'!B$13)+'Einteilung Staffellauf'!$E$13</f>
        <v>100.63504383616193</v>
      </c>
      <c r="N44" s="61">
        <f>'Einteilung Staffellauf'!B$15+'Einteilung Staffellauf'!B$16*$A44</f>
        <v>778.06352747088329</v>
      </c>
      <c r="O44" s="61">
        <f>'Zeitnahme Staffellauf'!$M$10*(N44-'Einteilung Staffellauf'!B$15)^2+'Zeitnahme Staffellauf'!$O$10*(N44-'Einteilung Staffellauf'!B$15)+'Einteilung Staffellauf'!$E$15</f>
        <v>128.57633598014149</v>
      </c>
      <c r="P44" s="61">
        <f>'Einteilung Staffellauf'!B$17+'Einteilung Staffellauf'!B$18*$A44</f>
        <v>1011.5104056923968</v>
      </c>
      <c r="Q44" s="61">
        <f>'Zeitnahme Staffellauf'!$M$11*(P44-'Einteilung Staffellauf'!B$17)^2+'Zeitnahme Staffellauf'!$O$11*(P44-'Einteilung Staffellauf'!B$17)+'Einteilung Staffellauf'!$E$17</f>
        <v>164.93237832308367</v>
      </c>
      <c r="R44" s="61">
        <f>'Einteilung Staffellauf'!B$19+'Einteilung Staffellauf'!B$20*$A44</f>
        <v>1297.3972996116718</v>
      </c>
      <c r="S44" s="61">
        <f>'Zeitnahme Staffellauf'!$M$12*(R44-'Einteilung Staffellauf'!B$19)^2+'Zeitnahme Staffellauf'!$O$12*(R44-'Einteilung Staffellauf'!B$19)+'Einteilung Staffellauf'!$E$19</f>
        <v>207.87763640273516</v>
      </c>
    </row>
    <row r="45" spans="1:19" x14ac:dyDescent="0.2">
      <c r="A45" s="60">
        <v>0.41</v>
      </c>
      <c r="B45" s="61">
        <f>'Zeitnahme Staffellauf'!$B$3+('Einteilung Staffellauf'!B$4-'Zeitnahme Staffellauf'!$B$3)*$A45</f>
        <v>22.753810671729603</v>
      </c>
      <c r="C45" s="61">
        <f>'Zeitnahme Staffellauf'!$M$4*(B45-'Zeitnahme Staffellauf'!$B$3)^2+'Zeitnahme Staffellauf'!$O$4*(B45-'Zeitnahme Staffellauf'!$B$3)+'Zeitnahme Staffellauf'!$B$4</f>
        <v>4.5047943619608048</v>
      </c>
      <c r="D45" s="61">
        <f>'Einteilung Staffellauf'!B$5+'Einteilung Staffellauf'!B$6*$A45</f>
        <v>88.256431216556123</v>
      </c>
      <c r="E45" s="61">
        <f>'Zeitnahme Staffellauf'!$M$5 *(D45 -'Einteilung Staffellauf'!B$5 )^2+'Zeitnahme Staffellauf'!$O$5*(D45 -'Einteilung Staffellauf'!B$5)+'Einteilung Staffellauf'!E$5</f>
        <v>14.978739936204255</v>
      </c>
      <c r="F45" s="61">
        <f>'Einteilung Staffellauf'!B$7 +'Einteilung Staffellauf'!B$8*$A45</f>
        <v>205.44350877096602</v>
      </c>
      <c r="G45" s="61">
        <f>'Zeitnahme Staffellauf'!$M$6*(F45-'Einteilung Staffellauf'!$B$7)^2+'Zeitnahme Staffellauf'!$O$6*(F45-'Einteilung Staffellauf'!$B$7)+'Einteilung Staffellauf'!$E$7</f>
        <v>35.126420062603621</v>
      </c>
      <c r="H45" s="61">
        <f>'Einteilung Staffellauf'!B$9 +'Einteilung Staffellauf'!B$10*$A45</f>
        <v>326.7989538682404</v>
      </c>
      <c r="I45" s="61">
        <f>'Zeitnahme Staffellauf'!$M$7 *(H45-'Einteilung Staffellauf'!B$9 )^2+'Zeitnahme Staffellauf'!$O$7 *(H45-'Einteilung Staffellauf'!B$9 )+'Einteilung Staffellauf'!E$9</f>
        <v>55.686205280173674</v>
      </c>
      <c r="J45" s="61">
        <f>'Einteilung Staffellauf'!B$11+'Einteilung Staffellauf'!B$12*$A45</f>
        <v>458.29905377175083</v>
      </c>
      <c r="K45" s="61">
        <f>'Zeitnahme Staffellauf'!$M$8 *(J45-'Einteilung Staffellauf'!B$11)^2+'Zeitnahme Staffellauf'!$O$8 *(J45-'Einteilung Staffellauf'!B$11)+'Einteilung Staffellauf'!$E$11</f>
        <v>77.445419145920852</v>
      </c>
      <c r="L45" s="61">
        <f>'Einteilung Staffellauf'!B$13+'Einteilung Staffellauf'!B$14*$A45</f>
        <v>603.19804715024259</v>
      </c>
      <c r="M45" s="61">
        <f>'Zeitnahme Staffellauf'!$M$9 *(L45-'Einteilung Staffellauf'!B$13)^2+'Zeitnahme Staffellauf'!$O$9 *(L45-'Einteilung Staffellauf'!B$13)+'Einteilung Staffellauf'!$E$13</f>
        <v>100.8568963065072</v>
      </c>
      <c r="N45" s="61">
        <f>'Einteilung Staffellauf'!B$15+'Einteilung Staffellauf'!B$16*$A45</f>
        <v>780.27854847464494</v>
      </c>
      <c r="O45" s="61">
        <f>'Zeitnahme Staffellauf'!$M$10*(N45-'Einteilung Staffellauf'!B$15)^2+'Zeitnahme Staffellauf'!$O$10*(N45-'Einteilung Staffellauf'!B$15)+'Einteilung Staffellauf'!$E$15</f>
        <v>128.92324027994908</v>
      </c>
      <c r="P45" s="61">
        <f>'Einteilung Staffellauf'!B$17+'Einteilung Staffellauf'!B$18*$A45</f>
        <v>1014.0240461422921</v>
      </c>
      <c r="Q45" s="61">
        <f>'Zeitnahme Staffellauf'!$M$11*(P45-'Einteilung Staffellauf'!B$17)^2+'Zeitnahme Staffellauf'!$O$11*(P45-'Einteilung Staffellauf'!B$17)+'Einteilung Staffellauf'!$E$17</f>
        <v>165.29796526961189</v>
      </c>
      <c r="R45" s="61">
        <f>'Einteilung Staffellauf'!B$19+'Einteilung Staffellauf'!B$20*$A45</f>
        <v>1300.7740112848107</v>
      </c>
      <c r="S45" s="61">
        <f>'Zeitnahme Staffellauf'!$M$12*(R45-'Einteilung Staffellauf'!B$19)^2+'Zeitnahme Staffellauf'!$O$12*(R45-'Einteilung Staffellauf'!B$19)+'Einteilung Staffellauf'!$E$19</f>
        <v>208.3663398263634</v>
      </c>
    </row>
    <row r="46" spans="1:19" x14ac:dyDescent="0.2">
      <c r="A46" s="60">
        <v>0.42</v>
      </c>
      <c r="B46" s="61">
        <f>'Zeitnahme Staffellauf'!$B$3+('Einteilung Staffellauf'!B$4-'Zeitnahme Staffellauf'!$B$3)*$A46</f>
        <v>23.064879224698618</v>
      </c>
      <c r="C46" s="61">
        <f>'Zeitnahme Staffellauf'!$M$4*(B46-'Zeitnahme Staffellauf'!$B$3)^2+'Zeitnahme Staffellauf'!$O$4*(B46-'Zeitnahme Staffellauf'!$B$3)+'Zeitnahme Staffellauf'!$B$4</f>
        <v>4.5598645174990571</v>
      </c>
      <c r="D46" s="61">
        <f>'Einteilung Staffellauf'!B$5+'Einteilung Staffellauf'!B$6*$A46</f>
        <v>89.406420873133072</v>
      </c>
      <c r="E46" s="61">
        <f>'Zeitnahme Staffellauf'!$M$5 *(D46 -'Einteilung Staffellauf'!B$5 )^2+'Zeitnahme Staffellauf'!$O$5*(D46 -'Einteilung Staffellauf'!B$5)+'Einteilung Staffellauf'!E$5</f>
        <v>15.166421311612115</v>
      </c>
      <c r="F46" s="61">
        <f>'Einteilung Staffellauf'!B$7 +'Einteilung Staffellauf'!B$8*$A46</f>
        <v>206.64686701038968</v>
      </c>
      <c r="G46" s="61">
        <f>'Zeitnahme Staffellauf'!$M$6*(F46-'Einteilung Staffellauf'!$B$7)^2+'Zeitnahme Staffellauf'!$O$6*(F46-'Einteilung Staffellauf'!$B$7)+'Einteilung Staffellauf'!$E$7</f>
        <v>35.331106541352405</v>
      </c>
      <c r="H46" s="61">
        <f>'Einteilung Staffellauf'!B$9 +'Einteilung Staffellauf'!B$10*$A46</f>
        <v>328.02718091632033</v>
      </c>
      <c r="I46" s="61">
        <f>'Zeitnahme Staffellauf'!$M$7 *(H46-'Einteilung Staffellauf'!B$9 )^2+'Zeitnahme Staffellauf'!$O$7 *(H46-'Einteilung Staffellauf'!B$9 )+'Einteilung Staffellauf'!E$9</f>
        <v>55.884953208721491</v>
      </c>
      <c r="J46" s="61">
        <f>'Einteilung Staffellauf'!B$11+'Einteilung Staffellauf'!B$12*$A46</f>
        <v>459.73892460264824</v>
      </c>
      <c r="K46" s="61">
        <f>'Zeitnahme Staffellauf'!$M$8 *(J46-'Einteilung Staffellauf'!B$11)^2+'Zeitnahme Staffellauf'!$O$8 *(J46-'Einteilung Staffellauf'!B$11)+'Einteilung Staffellauf'!$E$11</f>
        <v>77.677366056604143</v>
      </c>
      <c r="L46" s="61">
        <f>'Einteilung Staffellauf'!B$13+'Einteilung Staffellauf'!B$14*$A46</f>
        <v>604.66015969549983</v>
      </c>
      <c r="M46" s="61">
        <f>'Zeitnahme Staffellauf'!$M$9 *(L46-'Einteilung Staffellauf'!B$13)^2+'Zeitnahme Staffellauf'!$O$9 *(L46-'Einteilung Staffellauf'!B$13)+'Einteilung Staffellauf'!$E$13</f>
        <v>101.07989515633118</v>
      </c>
      <c r="N46" s="61">
        <f>'Einteilung Staffellauf'!B$15+'Einteilung Staffellauf'!B$16*$A46</f>
        <v>782.49356947840658</v>
      </c>
      <c r="O46" s="61">
        <f>'Zeitnahme Staffellauf'!$M$10*(N46-'Einteilung Staffellauf'!B$15)^2+'Zeitnahme Staffellauf'!$O$10*(N46-'Einteilung Staffellauf'!B$15)+'Einteilung Staffellauf'!$E$15</f>
        <v>129.27169960383756</v>
      </c>
      <c r="P46" s="61">
        <f>'Einteilung Staffellauf'!B$17+'Einteilung Staffellauf'!B$18*$A46</f>
        <v>1016.5376865921876</v>
      </c>
      <c r="Q46" s="61">
        <f>'Zeitnahme Staffellauf'!$M$11*(P46-'Einteilung Staffellauf'!B$17)^2+'Zeitnahme Staffellauf'!$O$11*(P46-'Einteilung Staffellauf'!B$17)+'Einteilung Staffellauf'!$E$17</f>
        <v>165.66578890654239</v>
      </c>
      <c r="R46" s="61">
        <f>'Einteilung Staffellauf'!B$19+'Einteilung Staffellauf'!B$20*$A46</f>
        <v>1304.1507229579495</v>
      </c>
      <c r="S46" s="61">
        <f>'Zeitnahme Staffellauf'!$M$12*(R46-'Einteilung Staffellauf'!B$19)^2+'Zeitnahme Staffellauf'!$O$12*(R46-'Einteilung Staffellauf'!B$19)+'Einteilung Staffellauf'!$E$19</f>
        <v>208.85808841788077</v>
      </c>
    </row>
    <row r="47" spans="1:19" x14ac:dyDescent="0.2">
      <c r="A47" s="60">
        <v>0.43</v>
      </c>
      <c r="B47" s="61">
        <f>'Zeitnahme Staffellauf'!$B$3+('Einteilung Staffellauf'!B$4-'Zeitnahme Staffellauf'!$B$3)*$A47</f>
        <v>23.375947777667633</v>
      </c>
      <c r="C47" s="61">
        <f>'Zeitnahme Staffellauf'!$M$4*(B47-'Zeitnahme Staffellauf'!$B$3)^2+'Zeitnahme Staffellauf'!$O$4*(B47-'Zeitnahme Staffellauf'!$B$3)+'Zeitnahme Staffellauf'!$B$4</f>
        <v>4.6150079390246574</v>
      </c>
      <c r="D47" s="61">
        <f>'Einteilung Staffellauf'!B$5+'Einteilung Staffellauf'!B$6*$A47</f>
        <v>90.556410529710007</v>
      </c>
      <c r="E47" s="61">
        <f>'Zeitnahme Staffellauf'!$M$5 *(D47 -'Einteilung Staffellauf'!B$5 )^2+'Zeitnahme Staffellauf'!$O$5*(D47 -'Einteilung Staffellauf'!B$5)+'Einteilung Staffellauf'!E$5</f>
        <v>15.354794310827861</v>
      </c>
      <c r="F47" s="61">
        <f>'Einteilung Staffellauf'!B$7 +'Einteilung Staffellauf'!B$8*$A47</f>
        <v>207.85022524981335</v>
      </c>
      <c r="G47" s="61">
        <f>'Zeitnahme Staffellauf'!$M$6*(F47-'Einteilung Staffellauf'!$B$7)^2+'Zeitnahme Staffellauf'!$O$6*(F47-'Einteilung Staffellauf'!$B$7)+'Einteilung Staffellauf'!$E$7</f>
        <v>35.536374942269205</v>
      </c>
      <c r="H47" s="61">
        <f>'Einteilung Staffellauf'!B$9 +'Einteilung Staffellauf'!B$10*$A47</f>
        <v>329.25540796440032</v>
      </c>
      <c r="I47" s="61">
        <f>'Zeitnahme Staffellauf'!$M$7 *(H47-'Einteilung Staffellauf'!B$9 )^2+'Zeitnahme Staffellauf'!$O$7 *(H47-'Einteilung Staffellauf'!B$9 )+'Einteilung Staffellauf'!E$9</f>
        <v>56.084468908382604</v>
      </c>
      <c r="J47" s="61">
        <f>'Einteilung Staffellauf'!B$11+'Einteilung Staffellauf'!B$12*$A47</f>
        <v>461.17879543354564</v>
      </c>
      <c r="K47" s="61">
        <f>'Zeitnahme Staffellauf'!$M$8 *(J47-'Einteilung Staffellauf'!B$11)^2+'Zeitnahme Staffellauf'!$O$8 *(J47-'Einteilung Staffellauf'!B$11)+'Einteilung Staffellauf'!$E$11</f>
        <v>77.910230962213603</v>
      </c>
      <c r="L47" s="61">
        <f>'Einteilung Staffellauf'!B$13+'Einteilung Staffellauf'!B$14*$A47</f>
        <v>606.12227224075707</v>
      </c>
      <c r="M47" s="61">
        <f>'Zeitnahme Staffellauf'!$M$9 *(L47-'Einteilung Staffellauf'!B$13)^2+'Zeitnahme Staffellauf'!$O$9 *(L47-'Einteilung Staffellauf'!B$13)+'Einteilung Staffellauf'!$E$13</f>
        <v>101.30404038563385</v>
      </c>
      <c r="N47" s="61">
        <f>'Einteilung Staffellauf'!B$15+'Einteilung Staffellauf'!B$16*$A47</f>
        <v>784.70859048216823</v>
      </c>
      <c r="O47" s="61">
        <f>'Zeitnahme Staffellauf'!$M$10*(N47-'Einteilung Staffellauf'!B$15)^2+'Zeitnahme Staffellauf'!$O$10*(N47-'Einteilung Staffellauf'!B$15)+'Einteilung Staffellauf'!$E$15</f>
        <v>129.62171395180692</v>
      </c>
      <c r="P47" s="61">
        <f>'Einteilung Staffellauf'!B$17+'Einteilung Staffellauf'!B$18*$A47</f>
        <v>1019.0513270420829</v>
      </c>
      <c r="Q47" s="61">
        <f>'Zeitnahme Staffellauf'!$M$11*(P47-'Einteilung Staffellauf'!B$17)^2+'Zeitnahme Staffellauf'!$O$11*(P47-'Einteilung Staffellauf'!B$17)+'Einteilung Staffellauf'!$E$17</f>
        <v>166.03584923387507</v>
      </c>
      <c r="R47" s="61">
        <f>'Einteilung Staffellauf'!B$19+'Einteilung Staffellauf'!B$20*$A47</f>
        <v>1307.5274346310882</v>
      </c>
      <c r="S47" s="61">
        <f>'Zeitnahme Staffellauf'!$M$12*(R47-'Einteilung Staffellauf'!B$19)^2+'Zeitnahme Staffellauf'!$O$12*(R47-'Einteilung Staffellauf'!B$19)+'Einteilung Staffellauf'!$E$19</f>
        <v>209.35288217728728</v>
      </c>
    </row>
    <row r="48" spans="1:19" x14ac:dyDescent="0.2">
      <c r="A48" s="60">
        <v>0.44</v>
      </c>
      <c r="B48" s="61">
        <f>'Zeitnahme Staffellauf'!$B$3+('Einteilung Staffellauf'!B$4-'Zeitnahme Staffellauf'!$B$3)*$A48</f>
        <v>23.687016330636645</v>
      </c>
      <c r="C48" s="61">
        <f>'Zeitnahme Staffellauf'!$M$4*(B48-'Zeitnahme Staffellauf'!$B$3)^2+'Zeitnahme Staffellauf'!$O$4*(B48-'Zeitnahme Staffellauf'!$B$3)+'Zeitnahme Staffellauf'!$B$4</f>
        <v>4.6702246265376068</v>
      </c>
      <c r="D48" s="61">
        <f>'Einteilung Staffellauf'!B$5+'Einteilung Staffellauf'!B$6*$A48</f>
        <v>91.706400186286956</v>
      </c>
      <c r="E48" s="61">
        <f>'Zeitnahme Staffellauf'!$M$5 *(D48 -'Einteilung Staffellauf'!B$5 )^2+'Zeitnahme Staffellauf'!$O$5*(D48 -'Einteilung Staffellauf'!B$5)+'Einteilung Staffellauf'!E$5</f>
        <v>15.543858933851494</v>
      </c>
      <c r="F48" s="61">
        <f>'Einteilung Staffellauf'!B$7 +'Einteilung Staffellauf'!B$8*$A48</f>
        <v>209.05358348923701</v>
      </c>
      <c r="G48" s="61">
        <f>'Zeitnahme Staffellauf'!$M$6*(F48-'Einteilung Staffellauf'!$B$7)^2+'Zeitnahme Staffellauf'!$O$6*(F48-'Einteilung Staffellauf'!$B$7)+'Einteilung Staffellauf'!$E$7</f>
        <v>35.742225265354008</v>
      </c>
      <c r="H48" s="61">
        <f>'Einteilung Staffellauf'!B$9 +'Einteilung Staffellauf'!B$10*$A48</f>
        <v>330.48363501248025</v>
      </c>
      <c r="I48" s="61">
        <f>'Zeitnahme Staffellauf'!$M$7 *(H48-'Einteilung Staffellauf'!B$9 )^2+'Zeitnahme Staffellauf'!$O$7 *(H48-'Einteilung Staffellauf'!B$9 )+'Einteilung Staffellauf'!E$9</f>
        <v>56.284752379156991</v>
      </c>
      <c r="J48" s="61">
        <f>'Einteilung Staffellauf'!B$11+'Einteilung Staffellauf'!B$12*$A48</f>
        <v>462.61866626444305</v>
      </c>
      <c r="K48" s="61">
        <f>'Zeitnahme Staffellauf'!$M$8 *(J48-'Einteilung Staffellauf'!B$11)^2+'Zeitnahme Staffellauf'!$O$8 *(J48-'Einteilung Staffellauf'!B$11)+'Einteilung Staffellauf'!$E$11</f>
        <v>78.144013862749205</v>
      </c>
      <c r="L48" s="61">
        <f>'Einteilung Staffellauf'!B$13+'Einteilung Staffellauf'!B$14*$A48</f>
        <v>607.5843847860142</v>
      </c>
      <c r="M48" s="61">
        <f>'Zeitnahme Staffellauf'!$M$9 *(L48-'Einteilung Staffellauf'!B$13)^2+'Zeitnahme Staffellauf'!$O$9 *(L48-'Einteilung Staffellauf'!B$13)+'Einteilung Staffellauf'!$E$13</f>
        <v>101.5293319944152</v>
      </c>
      <c r="N48" s="61">
        <f>'Einteilung Staffellauf'!B$15+'Einteilung Staffellauf'!B$16*$A48</f>
        <v>786.92361148592988</v>
      </c>
      <c r="O48" s="61">
        <f>'Zeitnahme Staffellauf'!$M$10*(N48-'Einteilung Staffellauf'!B$15)^2+'Zeitnahme Staffellauf'!$O$10*(N48-'Einteilung Staffellauf'!B$15)+'Einteilung Staffellauf'!$E$15</f>
        <v>129.9732833238572</v>
      </c>
      <c r="P48" s="61">
        <f>'Einteilung Staffellauf'!B$17+'Einteilung Staffellauf'!B$18*$A48</f>
        <v>1021.5649674919783</v>
      </c>
      <c r="Q48" s="61">
        <f>'Zeitnahme Staffellauf'!$M$11*(P48-'Einteilung Staffellauf'!B$17)^2+'Zeitnahme Staffellauf'!$O$11*(P48-'Einteilung Staffellauf'!B$17)+'Einteilung Staffellauf'!$E$17</f>
        <v>166.40814625160999</v>
      </c>
      <c r="R48" s="61">
        <f>'Einteilung Staffellauf'!B$19+'Einteilung Staffellauf'!B$20*$A48</f>
        <v>1310.9041463042272</v>
      </c>
      <c r="S48" s="61">
        <f>'Zeitnahme Staffellauf'!$M$12*(R48-'Einteilung Staffellauf'!B$19)^2+'Zeitnahme Staffellauf'!$O$12*(R48-'Einteilung Staffellauf'!B$19)+'Einteilung Staffellauf'!$E$19</f>
        <v>209.85072110458299</v>
      </c>
    </row>
    <row r="49" spans="1:19" x14ac:dyDescent="0.2">
      <c r="A49" s="60">
        <v>0.45</v>
      </c>
      <c r="B49" s="61">
        <f>'Zeitnahme Staffellauf'!$B$3+('Einteilung Staffellauf'!B$4-'Zeitnahme Staffellauf'!$B$3)*$A49</f>
        <v>23.998084883605664</v>
      </c>
      <c r="C49" s="61">
        <f>'Zeitnahme Staffellauf'!$M$4*(B49-'Zeitnahme Staffellauf'!$B$3)^2+'Zeitnahme Staffellauf'!$O$4*(B49-'Zeitnahme Staffellauf'!$B$3)+'Zeitnahme Staffellauf'!$B$4</f>
        <v>4.725514580037907</v>
      </c>
      <c r="D49" s="61">
        <f>'Einteilung Staffellauf'!B$5+'Einteilung Staffellauf'!B$6*$A49</f>
        <v>92.856389842863905</v>
      </c>
      <c r="E49" s="61">
        <f>'Zeitnahme Staffellauf'!$M$5 *(D49 -'Einteilung Staffellauf'!B$5 )^2+'Zeitnahme Staffellauf'!$O$5*(D49 -'Einteilung Staffellauf'!B$5)+'Einteilung Staffellauf'!E$5</f>
        <v>15.733615180683014</v>
      </c>
      <c r="F49" s="61">
        <f>'Einteilung Staffellauf'!B$7 +'Einteilung Staffellauf'!B$8*$A49</f>
        <v>210.25694172866071</v>
      </c>
      <c r="G49" s="61">
        <f>'Zeitnahme Staffellauf'!$M$6*(F49-'Einteilung Staffellauf'!$B$7)^2+'Zeitnahme Staffellauf'!$O$6*(F49-'Einteilung Staffellauf'!$B$7)+'Einteilung Staffellauf'!$E$7</f>
        <v>35.948657510606836</v>
      </c>
      <c r="H49" s="61">
        <f>'Einteilung Staffellauf'!B$9 +'Einteilung Staffellauf'!B$10*$A49</f>
        <v>331.71186206056018</v>
      </c>
      <c r="I49" s="61">
        <f>'Zeitnahme Staffellauf'!$M$7 *(H49-'Einteilung Staffellauf'!B$9 )^2+'Zeitnahme Staffellauf'!$O$7 *(H49-'Einteilung Staffellauf'!B$9 )+'Einteilung Staffellauf'!E$9</f>
        <v>56.48580362104466</v>
      </c>
      <c r="J49" s="61">
        <f>'Einteilung Staffellauf'!B$11+'Einteilung Staffellauf'!B$12*$A49</f>
        <v>464.0585370953404</v>
      </c>
      <c r="K49" s="61">
        <f>'Zeitnahme Staffellauf'!$M$8 *(J49-'Einteilung Staffellauf'!B$11)^2+'Zeitnahme Staffellauf'!$O$8 *(J49-'Einteilung Staffellauf'!B$11)+'Einteilung Staffellauf'!$E$11</f>
        <v>78.378714758210961</v>
      </c>
      <c r="L49" s="61">
        <f>'Einteilung Staffellauf'!B$13+'Einteilung Staffellauf'!B$14*$A49</f>
        <v>609.04649733127144</v>
      </c>
      <c r="M49" s="61">
        <f>'Zeitnahme Staffellauf'!$M$9 *(L49-'Einteilung Staffellauf'!B$13)^2+'Zeitnahme Staffellauf'!$O$9 *(L49-'Einteilung Staffellauf'!B$13)+'Einteilung Staffellauf'!$E$13</f>
        <v>101.75576998267528</v>
      </c>
      <c r="N49" s="61">
        <f>'Einteilung Staffellauf'!B$15+'Einteilung Staffellauf'!B$16*$A49</f>
        <v>789.13863248969153</v>
      </c>
      <c r="O49" s="61">
        <f>'Zeitnahme Staffellauf'!$M$10*(N49-'Einteilung Staffellauf'!B$15)^2+'Zeitnahme Staffellauf'!$O$10*(N49-'Einteilung Staffellauf'!B$15)+'Einteilung Staffellauf'!$E$15</f>
        <v>130.32640771998837</v>
      </c>
      <c r="P49" s="61">
        <f>'Einteilung Staffellauf'!B$17+'Einteilung Staffellauf'!B$18*$A49</f>
        <v>1024.0786079418738</v>
      </c>
      <c r="Q49" s="61">
        <f>'Zeitnahme Staffellauf'!$M$11*(P49-'Einteilung Staffellauf'!B$17)^2+'Zeitnahme Staffellauf'!$O$11*(P49-'Einteilung Staffellauf'!B$17)+'Einteilung Staffellauf'!$E$17</f>
        <v>166.78267995974716</v>
      </c>
      <c r="R49" s="61">
        <f>'Einteilung Staffellauf'!B$19+'Einteilung Staffellauf'!B$20*$A49</f>
        <v>1314.2808579773659</v>
      </c>
      <c r="S49" s="61">
        <f>'Zeitnahme Staffellauf'!$M$12*(R49-'Einteilung Staffellauf'!B$19)^2+'Zeitnahme Staffellauf'!$O$12*(R49-'Einteilung Staffellauf'!B$19)+'Einteilung Staffellauf'!$E$19</f>
        <v>210.35160519976782</v>
      </c>
    </row>
    <row r="50" spans="1:19" x14ac:dyDescent="0.2">
      <c r="A50" s="60">
        <v>0.46</v>
      </c>
      <c r="B50" s="61">
        <f>'Zeitnahme Staffellauf'!$B$3+('Einteilung Staffellauf'!B$4-'Zeitnahme Staffellauf'!$B$3)*$A50</f>
        <v>24.309153436574675</v>
      </c>
      <c r="C50" s="61">
        <f>'Zeitnahme Staffellauf'!$M$4*(B50-'Zeitnahme Staffellauf'!$B$3)^2+'Zeitnahme Staffellauf'!$O$4*(B50-'Zeitnahme Staffellauf'!$B$3)+'Zeitnahme Staffellauf'!$B$4</f>
        <v>4.7808777995255545</v>
      </c>
      <c r="D50" s="61">
        <f>'Einteilung Staffellauf'!B$5+'Einteilung Staffellauf'!B$6*$A50</f>
        <v>94.00637949944084</v>
      </c>
      <c r="E50" s="61">
        <f>'Zeitnahme Staffellauf'!$M$5 *(D50 -'Einteilung Staffellauf'!B$5 )^2+'Zeitnahme Staffellauf'!$O$5*(D50 -'Einteilung Staffellauf'!B$5)+'Einteilung Staffellauf'!E$5</f>
        <v>15.924063051322419</v>
      </c>
      <c r="F50" s="61">
        <f>'Einteilung Staffellauf'!B$7 +'Einteilung Staffellauf'!B$8*$A50</f>
        <v>211.46029996808437</v>
      </c>
      <c r="G50" s="61">
        <f>'Zeitnahme Staffellauf'!$M$6*(F50-'Einteilung Staffellauf'!$B$7)^2+'Zeitnahme Staffellauf'!$O$6*(F50-'Einteilung Staffellauf'!$B$7)+'Einteilung Staffellauf'!$E$7</f>
        <v>36.155671678027666</v>
      </c>
      <c r="H50" s="61">
        <f>'Einteilung Staffellauf'!B$9 +'Einteilung Staffellauf'!B$10*$A50</f>
        <v>332.94008910864017</v>
      </c>
      <c r="I50" s="61">
        <f>'Zeitnahme Staffellauf'!$M$7 *(H50-'Einteilung Staffellauf'!B$9 )^2+'Zeitnahme Staffellauf'!$O$7 *(H50-'Einteilung Staffellauf'!B$9 )+'Einteilung Staffellauf'!E$9</f>
        <v>56.687622634045624</v>
      </c>
      <c r="J50" s="61">
        <f>'Einteilung Staffellauf'!B$11+'Einteilung Staffellauf'!B$12*$A50</f>
        <v>465.4984079262378</v>
      </c>
      <c r="K50" s="61">
        <f>'Zeitnahme Staffellauf'!$M$8 *(J50-'Einteilung Staffellauf'!B$11)^2+'Zeitnahme Staffellauf'!$O$8 *(J50-'Einteilung Staffellauf'!B$11)+'Einteilung Staffellauf'!$E$11</f>
        <v>78.614333648598873</v>
      </c>
      <c r="L50" s="61">
        <f>'Einteilung Staffellauf'!B$13+'Einteilung Staffellauf'!B$14*$A50</f>
        <v>610.50860987652868</v>
      </c>
      <c r="M50" s="61">
        <f>'Zeitnahme Staffellauf'!$M$9 *(L50-'Einteilung Staffellauf'!B$13)^2+'Zeitnahme Staffellauf'!$O$9 *(L50-'Einteilung Staffellauf'!B$13)+'Einteilung Staffellauf'!$E$13</f>
        <v>101.98335435041403</v>
      </c>
      <c r="N50" s="61">
        <f>'Einteilung Staffellauf'!B$15+'Einteilung Staffellauf'!B$16*$A50</f>
        <v>791.35365349345318</v>
      </c>
      <c r="O50" s="61">
        <f>'Zeitnahme Staffellauf'!$M$10*(N50-'Einteilung Staffellauf'!B$15)^2+'Zeitnahme Staffellauf'!$O$10*(N50-'Einteilung Staffellauf'!B$15)+'Einteilung Staffellauf'!$E$15</f>
        <v>130.68108714020042</v>
      </c>
      <c r="P50" s="61">
        <f>'Einteilung Staffellauf'!B$17+'Einteilung Staffellauf'!B$18*$A50</f>
        <v>1026.5922483917691</v>
      </c>
      <c r="Q50" s="61">
        <f>'Zeitnahme Staffellauf'!$M$11*(P50-'Einteilung Staffellauf'!B$17)^2+'Zeitnahme Staffellauf'!$O$11*(P50-'Einteilung Staffellauf'!B$17)+'Einteilung Staffellauf'!$E$17</f>
        <v>167.15945035828651</v>
      </c>
      <c r="R50" s="61">
        <f>'Einteilung Staffellauf'!B$19+'Einteilung Staffellauf'!B$20*$A50</f>
        <v>1317.6575696505047</v>
      </c>
      <c r="S50" s="61">
        <f>'Zeitnahme Staffellauf'!$M$12*(R50-'Einteilung Staffellauf'!B$19)^2+'Zeitnahme Staffellauf'!$O$12*(R50-'Einteilung Staffellauf'!B$19)+'Einteilung Staffellauf'!$E$19</f>
        <v>210.8555344628418</v>
      </c>
    </row>
    <row r="51" spans="1:19" x14ac:dyDescent="0.2">
      <c r="A51" s="60">
        <v>0.47</v>
      </c>
      <c r="B51" s="61">
        <f>'Zeitnahme Staffellauf'!$B$3+('Einteilung Staffellauf'!B$4-'Zeitnahme Staffellauf'!$B$3)*$A51</f>
        <v>24.62022198954369</v>
      </c>
      <c r="C51" s="61">
        <f>'Zeitnahme Staffellauf'!$M$4*(B51-'Zeitnahme Staffellauf'!$B$3)^2+'Zeitnahme Staffellauf'!$O$4*(B51-'Zeitnahme Staffellauf'!$B$3)+'Zeitnahme Staffellauf'!$B$4</f>
        <v>4.8363142850005509</v>
      </c>
      <c r="D51" s="61">
        <f>'Einteilung Staffellauf'!B$5+'Einteilung Staffellauf'!B$6*$A51</f>
        <v>95.156369156017774</v>
      </c>
      <c r="E51" s="61">
        <f>'Zeitnahme Staffellauf'!$M$5 *(D51 -'Einteilung Staffellauf'!B$5 )^2+'Zeitnahme Staffellauf'!$O$5*(D51 -'Einteilung Staffellauf'!B$5)+'Einteilung Staffellauf'!E$5</f>
        <v>16.115202545769705</v>
      </c>
      <c r="F51" s="61">
        <f>'Einteilung Staffellauf'!B$7 +'Einteilung Staffellauf'!B$8*$A51</f>
        <v>212.66365820750801</v>
      </c>
      <c r="G51" s="61">
        <f>'Zeitnahme Staffellauf'!$M$6*(F51-'Einteilung Staffellauf'!$B$7)^2+'Zeitnahme Staffellauf'!$O$6*(F51-'Einteilung Staffellauf'!$B$7)+'Einteilung Staffellauf'!$E$7</f>
        <v>36.363267767616506</v>
      </c>
      <c r="H51" s="61">
        <f>'Einteilung Staffellauf'!B$9 +'Einteilung Staffellauf'!B$10*$A51</f>
        <v>334.1683161567201</v>
      </c>
      <c r="I51" s="61">
        <f>'Zeitnahme Staffellauf'!$M$7 *(H51-'Einteilung Staffellauf'!B$9 )^2+'Zeitnahme Staffellauf'!$O$7 *(H51-'Einteilung Staffellauf'!B$9 )+'Einteilung Staffellauf'!E$9</f>
        <v>56.890209418159856</v>
      </c>
      <c r="J51" s="61">
        <f>'Einteilung Staffellauf'!B$11+'Einteilung Staffellauf'!B$12*$A51</f>
        <v>466.93827875713521</v>
      </c>
      <c r="K51" s="61">
        <f>'Zeitnahme Staffellauf'!$M$8 *(J51-'Einteilung Staffellauf'!B$11)^2+'Zeitnahme Staffellauf'!$O$8 *(J51-'Einteilung Staffellauf'!B$11)+'Einteilung Staffellauf'!$E$11</f>
        <v>78.850870533912939</v>
      </c>
      <c r="L51" s="61">
        <f>'Einteilung Staffellauf'!B$13+'Einteilung Staffellauf'!B$14*$A51</f>
        <v>611.97072242178581</v>
      </c>
      <c r="M51" s="61">
        <f>'Zeitnahme Staffellauf'!$M$9 *(L51-'Einteilung Staffellauf'!B$13)^2+'Zeitnahme Staffellauf'!$O$9 *(L51-'Einteilung Staffellauf'!B$13)+'Einteilung Staffellauf'!$E$13</f>
        <v>102.21208509763147</v>
      </c>
      <c r="N51" s="61">
        <f>'Einteilung Staffellauf'!B$15+'Einteilung Staffellauf'!B$16*$A51</f>
        <v>793.56867449721483</v>
      </c>
      <c r="O51" s="61">
        <f>'Zeitnahme Staffellauf'!$M$10*(N51-'Einteilung Staffellauf'!B$15)^2+'Zeitnahme Staffellauf'!$O$10*(N51-'Einteilung Staffellauf'!B$15)+'Einteilung Staffellauf'!$E$15</f>
        <v>131.03732158449336</v>
      </c>
      <c r="P51" s="61">
        <f>'Einteilung Staffellauf'!B$17+'Einteilung Staffellauf'!B$18*$A51</f>
        <v>1029.1058888416644</v>
      </c>
      <c r="Q51" s="61">
        <f>'Zeitnahme Staffellauf'!$M$11*(P51-'Einteilung Staffellauf'!B$17)^2+'Zeitnahme Staffellauf'!$O$11*(P51-'Einteilung Staffellauf'!B$17)+'Einteilung Staffellauf'!$E$17</f>
        <v>167.53845744722807</v>
      </c>
      <c r="R51" s="61">
        <f>'Einteilung Staffellauf'!B$19+'Einteilung Staffellauf'!B$20*$A51</f>
        <v>1321.0342813236434</v>
      </c>
      <c r="S51" s="61">
        <f>'Zeitnahme Staffellauf'!$M$12*(R51-'Einteilung Staffellauf'!B$19)^2+'Zeitnahme Staffellauf'!$O$12*(R51-'Einteilung Staffellauf'!B$19)+'Einteilung Staffellauf'!$E$19</f>
        <v>211.36250889380494</v>
      </c>
    </row>
    <row r="52" spans="1:19" x14ac:dyDescent="0.2">
      <c r="A52" s="60">
        <v>0.48</v>
      </c>
      <c r="B52" s="61">
        <f>'Zeitnahme Staffellauf'!$B$3+('Einteilung Staffellauf'!B$4-'Zeitnahme Staffellauf'!$B$3)*$A52</f>
        <v>24.931290542512706</v>
      </c>
      <c r="C52" s="61">
        <f>'Zeitnahme Staffellauf'!$M$4*(B52-'Zeitnahme Staffellauf'!$B$3)^2+'Zeitnahme Staffellauf'!$O$4*(B52-'Zeitnahme Staffellauf'!$B$3)+'Zeitnahme Staffellauf'!$B$4</f>
        <v>4.8918240364628982</v>
      </c>
      <c r="D52" s="61">
        <f>'Einteilung Staffellauf'!B$5+'Einteilung Staffellauf'!B$6*$A52</f>
        <v>96.306358812594723</v>
      </c>
      <c r="E52" s="61">
        <f>'Zeitnahme Staffellauf'!$M$5 *(D52 -'Einteilung Staffellauf'!B$5 )^2+'Zeitnahme Staffellauf'!$O$5*(D52 -'Einteilung Staffellauf'!B$5)+'Einteilung Staffellauf'!E$5</f>
        <v>16.307033664024885</v>
      </c>
      <c r="F52" s="61">
        <f>'Einteilung Staffellauf'!B$7 +'Einteilung Staffellauf'!B$8*$A52</f>
        <v>213.86701644693167</v>
      </c>
      <c r="G52" s="61">
        <f>'Zeitnahme Staffellauf'!$M$6*(F52-'Einteilung Staffellauf'!$B$7)^2+'Zeitnahme Staffellauf'!$O$6*(F52-'Einteilung Staffellauf'!$B$7)+'Einteilung Staffellauf'!$E$7</f>
        <v>36.571445779373363</v>
      </c>
      <c r="H52" s="61">
        <f>'Einteilung Staffellauf'!B$9 +'Einteilung Staffellauf'!B$10*$A52</f>
        <v>335.39654320480008</v>
      </c>
      <c r="I52" s="61">
        <f>'Zeitnahme Staffellauf'!$M$7 *(H52-'Einteilung Staffellauf'!B$9 )^2+'Zeitnahme Staffellauf'!$O$7 *(H52-'Einteilung Staffellauf'!B$9 )+'Einteilung Staffellauf'!E$9</f>
        <v>57.093563973387383</v>
      </c>
      <c r="J52" s="61">
        <f>'Einteilung Staffellauf'!B$11+'Einteilung Staffellauf'!B$12*$A52</f>
        <v>468.37814958803261</v>
      </c>
      <c r="K52" s="61">
        <f>'Zeitnahme Staffellauf'!$M$8 *(J52-'Einteilung Staffellauf'!B$11)^2+'Zeitnahme Staffellauf'!$O$8 *(J52-'Einteilung Staffellauf'!B$11)+'Einteilung Staffellauf'!$E$11</f>
        <v>79.088325414153147</v>
      </c>
      <c r="L52" s="61">
        <f>'Einteilung Staffellauf'!B$13+'Einteilung Staffellauf'!B$14*$A52</f>
        <v>613.43283496704305</v>
      </c>
      <c r="M52" s="61">
        <f>'Zeitnahme Staffellauf'!$M$9 *(L52-'Einteilung Staffellauf'!B$13)^2+'Zeitnahme Staffellauf'!$O$9 *(L52-'Einteilung Staffellauf'!B$13)+'Einteilung Staffellauf'!$E$13</f>
        <v>102.44196222432763</v>
      </c>
      <c r="N52" s="61">
        <f>'Einteilung Staffellauf'!B$15+'Einteilung Staffellauf'!B$16*$A52</f>
        <v>795.78369550097636</v>
      </c>
      <c r="O52" s="61">
        <f>'Zeitnahme Staffellauf'!$M$10*(N52-'Einteilung Staffellauf'!B$15)^2+'Zeitnahme Staffellauf'!$O$10*(N52-'Einteilung Staffellauf'!B$15)+'Einteilung Staffellauf'!$E$15</f>
        <v>131.39511105286718</v>
      </c>
      <c r="P52" s="61">
        <f>'Einteilung Staffellauf'!B$17+'Einteilung Staffellauf'!B$18*$A52</f>
        <v>1031.6195292915597</v>
      </c>
      <c r="Q52" s="61">
        <f>'Zeitnahme Staffellauf'!$M$11*(P52-'Einteilung Staffellauf'!B$17)^2+'Zeitnahme Staffellauf'!$O$11*(P52-'Einteilung Staffellauf'!B$17)+'Einteilung Staffellauf'!$E$17</f>
        <v>167.91970122657187</v>
      </c>
      <c r="R52" s="61">
        <f>'Einteilung Staffellauf'!B$19+'Einteilung Staffellauf'!B$20*$A52</f>
        <v>1324.4109929967824</v>
      </c>
      <c r="S52" s="61">
        <f>'Zeitnahme Staffellauf'!$M$12*(R52-'Einteilung Staffellauf'!B$19)^2+'Zeitnahme Staffellauf'!$O$12*(R52-'Einteilung Staffellauf'!B$19)+'Einteilung Staffellauf'!$E$19</f>
        <v>211.8725284926573</v>
      </c>
    </row>
    <row r="53" spans="1:19" x14ac:dyDescent="0.2">
      <c r="A53" s="60">
        <v>0.49</v>
      </c>
      <c r="B53" s="61">
        <f>'Zeitnahme Staffellauf'!$B$3+('Einteilung Staffellauf'!B$4-'Zeitnahme Staffellauf'!$B$3)*$A53</f>
        <v>25.242359095481721</v>
      </c>
      <c r="C53" s="61">
        <f>'Zeitnahme Staffellauf'!$M$4*(B53-'Zeitnahme Staffellauf'!$B$3)^2+'Zeitnahme Staffellauf'!$O$4*(B53-'Zeitnahme Staffellauf'!$B$3)+'Zeitnahme Staffellauf'!$B$4</f>
        <v>4.9474070539125936</v>
      </c>
      <c r="D53" s="61">
        <f>'Einteilung Staffellauf'!B$5+'Einteilung Staffellauf'!B$6*$A53</f>
        <v>97.456348469171672</v>
      </c>
      <c r="E53" s="61">
        <f>'Zeitnahme Staffellauf'!$M$5 *(D53 -'Einteilung Staffellauf'!B$5 )^2+'Zeitnahme Staffellauf'!$O$5*(D53 -'Einteilung Staffellauf'!B$5)+'Einteilung Staffellauf'!E$5</f>
        <v>16.499556406087947</v>
      </c>
      <c r="F53" s="61">
        <f>'Einteilung Staffellauf'!B$7 +'Einteilung Staffellauf'!B$8*$A53</f>
        <v>215.07037468635536</v>
      </c>
      <c r="G53" s="61">
        <f>'Zeitnahme Staffellauf'!$M$6*(F53-'Einteilung Staffellauf'!$B$7)^2+'Zeitnahme Staffellauf'!$O$6*(F53-'Einteilung Staffellauf'!$B$7)+'Einteilung Staffellauf'!$E$7</f>
        <v>36.78020571329823</v>
      </c>
      <c r="H53" s="61">
        <f>'Einteilung Staffellauf'!B$9 +'Einteilung Staffellauf'!B$10*$A53</f>
        <v>336.62477025288001</v>
      </c>
      <c r="I53" s="61">
        <f>'Zeitnahme Staffellauf'!$M$7 *(H53-'Einteilung Staffellauf'!B$9 )^2+'Zeitnahme Staffellauf'!$O$7 *(H53-'Einteilung Staffellauf'!B$9 )+'Einteilung Staffellauf'!E$9</f>
        <v>57.297686299728184</v>
      </c>
      <c r="J53" s="61">
        <f>'Einteilung Staffellauf'!B$11+'Einteilung Staffellauf'!B$12*$A53</f>
        <v>469.81802041893002</v>
      </c>
      <c r="K53" s="61">
        <f>'Zeitnahme Staffellauf'!$M$8 *(J53-'Einteilung Staffellauf'!B$11)^2+'Zeitnahme Staffellauf'!$O$8 *(J53-'Einteilung Staffellauf'!B$11)+'Einteilung Staffellauf'!$E$11</f>
        <v>79.326698289319509</v>
      </c>
      <c r="L53" s="61">
        <f>'Einteilung Staffellauf'!B$13+'Einteilung Staffellauf'!B$14*$A53</f>
        <v>614.89494751230029</v>
      </c>
      <c r="M53" s="61">
        <f>'Zeitnahme Staffellauf'!$M$9 *(L53-'Einteilung Staffellauf'!B$13)^2+'Zeitnahme Staffellauf'!$O$9 *(L53-'Einteilung Staffellauf'!B$13)+'Einteilung Staffellauf'!$E$13</f>
        <v>102.67298573050248</v>
      </c>
      <c r="N53" s="61">
        <f>'Einteilung Staffellauf'!B$15+'Einteilung Staffellauf'!B$16*$A53</f>
        <v>797.99871650473801</v>
      </c>
      <c r="O53" s="61">
        <f>'Zeitnahme Staffellauf'!$M$10*(N53-'Einteilung Staffellauf'!B$15)^2+'Zeitnahme Staffellauf'!$O$10*(N53-'Einteilung Staffellauf'!B$15)+'Einteilung Staffellauf'!$E$15</f>
        <v>131.75445554532192</v>
      </c>
      <c r="P53" s="61">
        <f>'Einteilung Staffellauf'!B$17+'Einteilung Staffellauf'!B$18*$A53</f>
        <v>1034.1331697414553</v>
      </c>
      <c r="Q53" s="61">
        <f>'Zeitnahme Staffellauf'!$M$11*(P53-'Einteilung Staffellauf'!B$17)^2+'Zeitnahme Staffellauf'!$O$11*(P53-'Einteilung Staffellauf'!B$17)+'Einteilung Staffellauf'!$E$17</f>
        <v>168.30318169631795</v>
      </c>
      <c r="R53" s="61">
        <f>'Einteilung Staffellauf'!B$19+'Einteilung Staffellauf'!B$20*$A53</f>
        <v>1327.7877046699211</v>
      </c>
      <c r="S53" s="61">
        <f>'Zeitnahme Staffellauf'!$M$12*(R53-'Einteilung Staffellauf'!B$19)^2+'Zeitnahme Staffellauf'!$O$12*(R53-'Einteilung Staffellauf'!B$19)+'Einteilung Staffellauf'!$E$19</f>
        <v>212.38559325939875</v>
      </c>
    </row>
    <row r="54" spans="1:19" x14ac:dyDescent="0.2">
      <c r="A54" s="60">
        <v>0.5</v>
      </c>
      <c r="B54" s="61">
        <f>'Zeitnahme Staffellauf'!$B$3+('Einteilung Staffellauf'!B$4-'Zeitnahme Staffellauf'!$B$3)*$A54</f>
        <v>25.553427648450736</v>
      </c>
      <c r="C54" s="61">
        <f>'Zeitnahme Staffellauf'!$M$4*(B54-'Zeitnahme Staffellauf'!$B$3)^2+'Zeitnahme Staffellauf'!$O$4*(B54-'Zeitnahme Staffellauf'!$B$3)+'Zeitnahme Staffellauf'!$B$4</f>
        <v>5.0030633373496372</v>
      </c>
      <c r="D54" s="61">
        <f>'Einteilung Staffellauf'!B$5+'Einteilung Staffellauf'!B$6*$A54</f>
        <v>98.606338125748607</v>
      </c>
      <c r="E54" s="61">
        <f>'Zeitnahme Staffellauf'!$M$5 *(D54 -'Einteilung Staffellauf'!B$5 )^2+'Zeitnahme Staffellauf'!$O$5*(D54 -'Einteilung Staffellauf'!B$5)+'Einteilung Staffellauf'!E$5</f>
        <v>16.692770771958898</v>
      </c>
      <c r="F54" s="61">
        <f>'Einteilung Staffellauf'!B$7 +'Einteilung Staffellauf'!B$8*$A54</f>
        <v>216.27373292577903</v>
      </c>
      <c r="G54" s="61">
        <f>'Zeitnahme Staffellauf'!$M$6*(F54-'Einteilung Staffellauf'!$B$7)^2+'Zeitnahme Staffellauf'!$O$6*(F54-'Einteilung Staffellauf'!$B$7)+'Einteilung Staffellauf'!$E$7</f>
        <v>36.989547569391107</v>
      </c>
      <c r="H54" s="61">
        <f>'Einteilung Staffellauf'!B$9 +'Einteilung Staffellauf'!B$10*$A54</f>
        <v>337.85299730095994</v>
      </c>
      <c r="I54" s="61">
        <f>'Zeitnahme Staffellauf'!$M$7 *(H54-'Einteilung Staffellauf'!B$9 )^2+'Zeitnahme Staffellauf'!$O$7 *(H54-'Einteilung Staffellauf'!B$9 )+'Einteilung Staffellauf'!E$9</f>
        <v>57.502576397182267</v>
      </c>
      <c r="J54" s="61">
        <f>'Einteilung Staffellauf'!B$11+'Einteilung Staffellauf'!B$12*$A54</f>
        <v>471.25789124982737</v>
      </c>
      <c r="K54" s="61">
        <f>'Zeitnahme Staffellauf'!$M$8 *(J54-'Einteilung Staffellauf'!B$11)^2+'Zeitnahme Staffellauf'!$O$8 *(J54-'Einteilung Staffellauf'!B$11)+'Einteilung Staffellauf'!$E$11</f>
        <v>79.565989159412013</v>
      </c>
      <c r="L54" s="61">
        <f>'Einteilung Staffellauf'!B$13+'Einteilung Staffellauf'!B$14*$A54</f>
        <v>616.35706005755742</v>
      </c>
      <c r="M54" s="61">
        <f>'Zeitnahme Staffellauf'!$M$9 *(L54-'Einteilung Staffellauf'!B$13)^2+'Zeitnahme Staffellauf'!$O$9 *(L54-'Einteilung Staffellauf'!B$13)+'Einteilung Staffellauf'!$E$13</f>
        <v>102.90515561615599</v>
      </c>
      <c r="N54" s="61">
        <f>'Einteilung Staffellauf'!B$15+'Einteilung Staffellauf'!B$16*$A54</f>
        <v>800.21373750849966</v>
      </c>
      <c r="O54" s="61">
        <f>'Zeitnahme Staffellauf'!$M$10*(N54-'Einteilung Staffellauf'!B$15)^2+'Zeitnahme Staffellauf'!$O$10*(N54-'Einteilung Staffellauf'!B$15)+'Einteilung Staffellauf'!$E$15</f>
        <v>132.11535506185754</v>
      </c>
      <c r="P54" s="61">
        <f>'Einteilung Staffellauf'!B$17+'Einteilung Staffellauf'!B$18*$A54</f>
        <v>1036.6468101913506</v>
      </c>
      <c r="Q54" s="61">
        <f>'Zeitnahme Staffellauf'!$M$11*(P54-'Einteilung Staffellauf'!B$17)^2+'Zeitnahme Staffellauf'!$O$11*(P54-'Einteilung Staffellauf'!B$17)+'Einteilung Staffellauf'!$E$17</f>
        <v>168.68889885646618</v>
      </c>
      <c r="R54" s="61">
        <f>'Einteilung Staffellauf'!B$19+'Einteilung Staffellauf'!B$20*$A54</f>
        <v>1331.1644163430599</v>
      </c>
      <c r="S54" s="61">
        <f>'Zeitnahme Staffellauf'!$M$12*(R54-'Einteilung Staffellauf'!B$19)^2+'Zeitnahme Staffellauf'!$O$12*(R54-'Einteilung Staffellauf'!B$19)+'Einteilung Staffellauf'!$E$19</f>
        <v>212.90170319402935</v>
      </c>
    </row>
    <row r="55" spans="1:19" x14ac:dyDescent="0.2">
      <c r="A55" s="60">
        <v>0.51</v>
      </c>
      <c r="B55" s="61">
        <f>'Zeitnahme Staffellauf'!$B$3+('Einteilung Staffellauf'!B$4-'Zeitnahme Staffellauf'!$B$3)*$A55</f>
        <v>25.864496201419751</v>
      </c>
      <c r="C55" s="61">
        <f>'Zeitnahme Staffellauf'!$M$4*(B55-'Zeitnahme Staffellauf'!$B$3)^2+'Zeitnahme Staffellauf'!$O$4*(B55-'Zeitnahme Staffellauf'!$B$3)+'Zeitnahme Staffellauf'!$B$4</f>
        <v>5.0587928867740306</v>
      </c>
      <c r="D55" s="61">
        <f>'Einteilung Staffellauf'!B$5+'Einteilung Staffellauf'!B$6*$A55</f>
        <v>99.756327782325556</v>
      </c>
      <c r="E55" s="61">
        <f>'Zeitnahme Staffellauf'!$M$5 *(D55 -'Einteilung Staffellauf'!B$5 )^2+'Zeitnahme Staffellauf'!$O$5*(D55 -'Einteilung Staffellauf'!B$5)+'Einteilung Staffellauf'!E$5</f>
        <v>16.88667676163773</v>
      </c>
      <c r="F55" s="61">
        <f>'Einteilung Staffellauf'!B$7 +'Einteilung Staffellauf'!B$8*$A55</f>
        <v>217.47709116520269</v>
      </c>
      <c r="G55" s="61">
        <f>'Zeitnahme Staffellauf'!$M$6*(F55-'Einteilung Staffellauf'!$B$7)^2+'Zeitnahme Staffellauf'!$O$6*(F55-'Einteilung Staffellauf'!$B$7)+'Einteilung Staffellauf'!$E$7</f>
        <v>37.199471347651993</v>
      </c>
      <c r="H55" s="61">
        <f>'Einteilung Staffellauf'!B$9 +'Einteilung Staffellauf'!B$10*$A55</f>
        <v>339.08122434903993</v>
      </c>
      <c r="I55" s="61">
        <f>'Zeitnahme Staffellauf'!$M$7 *(H55-'Einteilung Staffellauf'!B$9 )^2+'Zeitnahme Staffellauf'!$O$7 *(H55-'Einteilung Staffellauf'!B$9 )+'Einteilung Staffellauf'!E$9</f>
        <v>57.708234265749638</v>
      </c>
      <c r="J55" s="61">
        <f>'Einteilung Staffellauf'!B$11+'Einteilung Staffellauf'!B$12*$A55</f>
        <v>472.69776208072477</v>
      </c>
      <c r="K55" s="61">
        <f>'Zeitnahme Staffellauf'!$M$8 *(J55-'Einteilung Staffellauf'!B$11)^2+'Zeitnahme Staffellauf'!$O$8 *(J55-'Einteilung Staffellauf'!B$11)+'Einteilung Staffellauf'!$E$11</f>
        <v>79.806198024430685</v>
      </c>
      <c r="L55" s="61">
        <f>'Einteilung Staffellauf'!B$13+'Einteilung Staffellauf'!B$14*$A55</f>
        <v>617.81917260281466</v>
      </c>
      <c r="M55" s="61">
        <f>'Zeitnahme Staffellauf'!$M$9 *(L55-'Einteilung Staffellauf'!B$13)^2+'Zeitnahme Staffellauf'!$O$9 *(L55-'Einteilung Staffellauf'!B$13)+'Einteilung Staffellauf'!$E$13</f>
        <v>103.13847188128824</v>
      </c>
      <c r="N55" s="61">
        <f>'Einteilung Staffellauf'!B$15+'Einteilung Staffellauf'!B$16*$A55</f>
        <v>802.42875851226131</v>
      </c>
      <c r="O55" s="61">
        <f>'Zeitnahme Staffellauf'!$M$10*(N55-'Einteilung Staffellauf'!B$15)^2+'Zeitnahme Staffellauf'!$O$10*(N55-'Einteilung Staffellauf'!B$15)+'Einteilung Staffellauf'!$E$15</f>
        <v>132.47780960247405</v>
      </c>
      <c r="P55" s="61">
        <f>'Einteilung Staffellauf'!B$17+'Einteilung Staffellauf'!B$18*$A55</f>
        <v>1039.1604506412459</v>
      </c>
      <c r="Q55" s="61">
        <f>'Zeitnahme Staffellauf'!$M$11*(P55-'Einteilung Staffellauf'!B$17)^2+'Zeitnahme Staffellauf'!$O$11*(P55-'Einteilung Staffellauf'!B$17)+'Einteilung Staffellauf'!$E$17</f>
        <v>169.07685270701666</v>
      </c>
      <c r="R55" s="61">
        <f>'Einteilung Staffellauf'!B$19+'Einteilung Staffellauf'!B$20*$A55</f>
        <v>1334.5411280161989</v>
      </c>
      <c r="S55" s="61">
        <f>'Zeitnahme Staffellauf'!$M$12*(R55-'Einteilung Staffellauf'!B$19)^2+'Zeitnahme Staffellauf'!$O$12*(R55-'Einteilung Staffellauf'!B$19)+'Einteilung Staffellauf'!$E$19</f>
        <v>213.42085829654914</v>
      </c>
    </row>
    <row r="56" spans="1:19" x14ac:dyDescent="0.2">
      <c r="A56" s="60">
        <v>0.52</v>
      </c>
      <c r="B56" s="61">
        <f>'Zeitnahme Staffellauf'!$B$3+('Einteilung Staffellauf'!B$4-'Zeitnahme Staffellauf'!$B$3)*$A56</f>
        <v>26.175564754388766</v>
      </c>
      <c r="C56" s="61">
        <f>'Zeitnahme Staffellauf'!$M$4*(B56-'Zeitnahme Staffellauf'!$B$3)^2+'Zeitnahme Staffellauf'!$O$4*(B56-'Zeitnahme Staffellauf'!$B$3)+'Zeitnahme Staffellauf'!$B$4</f>
        <v>5.1145957021857722</v>
      </c>
      <c r="D56" s="61">
        <f>'Einteilung Staffellauf'!B$5+'Einteilung Staffellauf'!B$6*$A56</f>
        <v>100.90631743890251</v>
      </c>
      <c r="E56" s="61">
        <f>'Zeitnahme Staffellauf'!$M$5 *(D56 -'Einteilung Staffellauf'!B$5 )^2+'Zeitnahme Staffellauf'!$O$5*(D56 -'Einteilung Staffellauf'!B$5)+'Einteilung Staffellauf'!E$5</f>
        <v>17.081274375124455</v>
      </c>
      <c r="F56" s="61">
        <f>'Einteilung Staffellauf'!B$7 +'Einteilung Staffellauf'!B$8*$A56</f>
        <v>218.68044940462636</v>
      </c>
      <c r="G56" s="61">
        <f>'Zeitnahme Staffellauf'!$M$6*(F56-'Einteilung Staffellauf'!$B$7)^2+'Zeitnahme Staffellauf'!$O$6*(F56-'Einteilung Staffellauf'!$B$7)+'Einteilung Staffellauf'!$E$7</f>
        <v>37.40997704808089</v>
      </c>
      <c r="H56" s="61">
        <f>'Einteilung Staffellauf'!B$9 +'Einteilung Staffellauf'!B$10*$A56</f>
        <v>340.30945139711986</v>
      </c>
      <c r="I56" s="61">
        <f>'Zeitnahme Staffellauf'!$M$7 *(H56-'Einteilung Staffellauf'!B$9 )^2+'Zeitnahme Staffellauf'!$O$7 *(H56-'Einteilung Staffellauf'!B$9 )+'Einteilung Staffellauf'!E$9</f>
        <v>57.914659905430284</v>
      </c>
      <c r="J56" s="61">
        <f>'Einteilung Staffellauf'!B$11+'Einteilung Staffellauf'!B$12*$A56</f>
        <v>474.13763291162218</v>
      </c>
      <c r="K56" s="61">
        <f>'Zeitnahme Staffellauf'!$M$8 *(J56-'Einteilung Staffellauf'!B$11)^2+'Zeitnahme Staffellauf'!$O$8 *(J56-'Einteilung Staffellauf'!B$11)+'Einteilung Staffellauf'!$E$11</f>
        <v>80.047324884375513</v>
      </c>
      <c r="L56" s="61">
        <f>'Einteilung Staffellauf'!B$13+'Einteilung Staffellauf'!B$14*$A56</f>
        <v>619.2812851480719</v>
      </c>
      <c r="M56" s="61">
        <f>'Zeitnahme Staffellauf'!$M$9 *(L56-'Einteilung Staffellauf'!B$13)^2+'Zeitnahme Staffellauf'!$O$9 *(L56-'Einteilung Staffellauf'!B$13)+'Einteilung Staffellauf'!$E$13</f>
        <v>103.37293452589917</v>
      </c>
      <c r="N56" s="61">
        <f>'Einteilung Staffellauf'!B$15+'Einteilung Staffellauf'!B$16*$A56</f>
        <v>804.64377951602296</v>
      </c>
      <c r="O56" s="61">
        <f>'Zeitnahme Staffellauf'!$M$10*(N56-'Einteilung Staffellauf'!B$15)^2+'Zeitnahme Staffellauf'!$O$10*(N56-'Einteilung Staffellauf'!B$15)+'Einteilung Staffellauf'!$E$15</f>
        <v>132.84181916717148</v>
      </c>
      <c r="P56" s="61">
        <f>'Einteilung Staffellauf'!B$17+'Einteilung Staffellauf'!B$18*$A56</f>
        <v>1041.6740910911412</v>
      </c>
      <c r="Q56" s="61">
        <f>'Zeitnahme Staffellauf'!$M$11*(P56-'Einteilung Staffellauf'!B$17)^2+'Zeitnahme Staffellauf'!$O$11*(P56-'Einteilung Staffellauf'!B$17)+'Einteilung Staffellauf'!$E$17</f>
        <v>169.46704324796934</v>
      </c>
      <c r="R56" s="61">
        <f>'Einteilung Staffellauf'!B$19+'Einteilung Staffellauf'!B$20*$A56</f>
        <v>1337.9178396893376</v>
      </c>
      <c r="S56" s="61">
        <f>'Zeitnahme Staffellauf'!$M$12*(R56-'Einteilung Staffellauf'!B$19)^2+'Zeitnahme Staffellauf'!$O$12*(R56-'Einteilung Staffellauf'!B$19)+'Einteilung Staffellauf'!$E$19</f>
        <v>213.94305856695806</v>
      </c>
    </row>
    <row r="57" spans="1:19" x14ac:dyDescent="0.2">
      <c r="A57" s="60">
        <v>0.53</v>
      </c>
      <c r="B57" s="61">
        <f>'Zeitnahme Staffellauf'!$B$3+('Einteilung Staffellauf'!B$4-'Zeitnahme Staffellauf'!$B$3)*$A57</f>
        <v>26.486633307357781</v>
      </c>
      <c r="C57" s="61">
        <f>'Zeitnahme Staffellauf'!$M$4*(B57-'Zeitnahme Staffellauf'!$B$3)^2+'Zeitnahme Staffellauf'!$O$4*(B57-'Zeitnahme Staffellauf'!$B$3)+'Zeitnahme Staffellauf'!$B$4</f>
        <v>5.1704717835848637</v>
      </c>
      <c r="D57" s="61">
        <f>'Einteilung Staffellauf'!B$5+'Einteilung Staffellauf'!B$6*$A57</f>
        <v>102.05630709547944</v>
      </c>
      <c r="E57" s="61">
        <f>'Zeitnahme Staffellauf'!$M$5 *(D57 -'Einteilung Staffellauf'!B$5 )^2+'Zeitnahme Staffellauf'!$O$5*(D57 -'Einteilung Staffellauf'!B$5)+'Einteilung Staffellauf'!E$5</f>
        <v>17.276563612419061</v>
      </c>
      <c r="F57" s="61">
        <f>'Einteilung Staffellauf'!B$7 +'Einteilung Staffellauf'!B$8*$A57</f>
        <v>219.88380764405002</v>
      </c>
      <c r="G57" s="61">
        <f>'Zeitnahme Staffellauf'!$M$6*(F57-'Einteilung Staffellauf'!$B$7)^2+'Zeitnahme Staffellauf'!$O$6*(F57-'Einteilung Staffellauf'!$B$7)+'Einteilung Staffellauf'!$E$7</f>
        <v>37.621064670677804</v>
      </c>
      <c r="H57" s="61">
        <f>'Einteilung Staffellauf'!B$9 +'Einteilung Staffellauf'!B$10*$A57</f>
        <v>341.53767844519984</v>
      </c>
      <c r="I57" s="61">
        <f>'Zeitnahme Staffellauf'!$M$7 *(H57-'Einteilung Staffellauf'!B$9 )^2+'Zeitnahme Staffellauf'!$O$7 *(H57-'Einteilung Staffellauf'!B$9 )+'Einteilung Staffellauf'!E$9</f>
        <v>58.121853316224232</v>
      </c>
      <c r="J57" s="61">
        <f>'Einteilung Staffellauf'!B$11+'Einteilung Staffellauf'!B$12*$A57</f>
        <v>475.57750374251958</v>
      </c>
      <c r="K57" s="61">
        <f>'Zeitnahme Staffellauf'!$M$8 *(J57-'Einteilung Staffellauf'!B$11)^2+'Zeitnahme Staffellauf'!$O$8 *(J57-'Einteilung Staffellauf'!B$11)+'Einteilung Staffellauf'!$E$11</f>
        <v>80.289369739246482</v>
      </c>
      <c r="L57" s="61">
        <f>'Einteilung Staffellauf'!B$13+'Einteilung Staffellauf'!B$14*$A57</f>
        <v>620.74339769332914</v>
      </c>
      <c r="M57" s="61">
        <f>'Zeitnahme Staffellauf'!$M$9 *(L57-'Einteilung Staffellauf'!B$13)^2+'Zeitnahme Staffellauf'!$O$9 *(L57-'Einteilung Staffellauf'!B$13)+'Einteilung Staffellauf'!$E$13</f>
        <v>103.6085435499888</v>
      </c>
      <c r="N57" s="61">
        <f>'Einteilung Staffellauf'!B$15+'Einteilung Staffellauf'!B$16*$A57</f>
        <v>806.85880051978461</v>
      </c>
      <c r="O57" s="61">
        <f>'Zeitnahme Staffellauf'!$M$10*(N57-'Einteilung Staffellauf'!B$15)^2+'Zeitnahme Staffellauf'!$O$10*(N57-'Einteilung Staffellauf'!B$15)+'Einteilung Staffellauf'!$E$15</f>
        <v>133.20738375594976</v>
      </c>
      <c r="P57" s="61">
        <f>'Einteilung Staffellauf'!B$17+'Einteilung Staffellauf'!B$18*$A57</f>
        <v>1044.1877315410368</v>
      </c>
      <c r="Q57" s="61">
        <f>'Zeitnahme Staffellauf'!$M$11*(P57-'Einteilung Staffellauf'!B$17)^2+'Zeitnahme Staffellauf'!$O$11*(P57-'Einteilung Staffellauf'!B$17)+'Einteilung Staffellauf'!$E$17</f>
        <v>169.8594704793243</v>
      </c>
      <c r="R57" s="61">
        <f>'Einteilung Staffellauf'!B$19+'Einteilung Staffellauf'!B$20*$A57</f>
        <v>1341.2945513624763</v>
      </c>
      <c r="S57" s="61">
        <f>'Zeitnahme Staffellauf'!$M$12*(R57-'Einteilung Staffellauf'!B$19)^2+'Zeitnahme Staffellauf'!$O$12*(R57-'Einteilung Staffellauf'!B$19)+'Einteilung Staffellauf'!$E$19</f>
        <v>214.46830400525613</v>
      </c>
    </row>
    <row r="58" spans="1:19" x14ac:dyDescent="0.2">
      <c r="A58" s="60">
        <v>0.54</v>
      </c>
      <c r="B58" s="61">
        <f>'Zeitnahme Staffellauf'!$B$3+('Einteilung Staffellauf'!B$4-'Zeitnahme Staffellauf'!$B$3)*$A58</f>
        <v>26.797701860326796</v>
      </c>
      <c r="C58" s="61">
        <f>'Zeitnahme Staffellauf'!$M$4*(B58-'Zeitnahme Staffellauf'!$B$3)^2+'Zeitnahme Staffellauf'!$O$4*(B58-'Zeitnahme Staffellauf'!$B$3)+'Zeitnahme Staffellauf'!$B$4</f>
        <v>5.2264211309713042</v>
      </c>
      <c r="D58" s="61">
        <f>'Einteilung Staffellauf'!B$5+'Einteilung Staffellauf'!B$6*$A58</f>
        <v>103.20629675205639</v>
      </c>
      <c r="E58" s="61">
        <f>'Zeitnahme Staffellauf'!$M$5 *(D58 -'Einteilung Staffellauf'!B$5 )^2+'Zeitnahme Staffellauf'!$O$5*(D58 -'Einteilung Staffellauf'!B$5)+'Einteilung Staffellauf'!E$5</f>
        <v>17.472544473521555</v>
      </c>
      <c r="F58" s="61">
        <f>'Einteilung Staffellauf'!B$7 +'Einteilung Staffellauf'!B$8*$A58</f>
        <v>221.08716588347369</v>
      </c>
      <c r="G58" s="61">
        <f>'Zeitnahme Staffellauf'!$M$6*(F58-'Einteilung Staffellauf'!$B$7)^2+'Zeitnahme Staffellauf'!$O$6*(F58-'Einteilung Staffellauf'!$B$7)+'Einteilung Staffellauf'!$E$7</f>
        <v>37.832734215442727</v>
      </c>
      <c r="H58" s="61">
        <f>'Einteilung Staffellauf'!B$9 +'Einteilung Staffellauf'!B$10*$A58</f>
        <v>342.76590549327977</v>
      </c>
      <c r="I58" s="61">
        <f>'Zeitnahme Staffellauf'!$M$7 *(H58-'Einteilung Staffellauf'!B$9 )^2+'Zeitnahme Staffellauf'!$O$7 *(H58-'Einteilung Staffellauf'!B$9 )+'Einteilung Staffellauf'!E$9</f>
        <v>58.329814498131441</v>
      </c>
      <c r="J58" s="61">
        <f>'Einteilung Staffellauf'!B$11+'Einteilung Staffellauf'!B$12*$A58</f>
        <v>477.01737457341699</v>
      </c>
      <c r="K58" s="61">
        <f>'Zeitnahme Staffellauf'!$M$8 *(J58-'Einteilung Staffellauf'!B$11)^2+'Zeitnahme Staffellauf'!$O$8 *(J58-'Einteilung Staffellauf'!B$11)+'Einteilung Staffellauf'!$E$11</f>
        <v>80.532332589043605</v>
      </c>
      <c r="L58" s="61">
        <f>'Einteilung Staffellauf'!B$13+'Einteilung Staffellauf'!B$14*$A58</f>
        <v>622.20551023858627</v>
      </c>
      <c r="M58" s="61">
        <f>'Zeitnahme Staffellauf'!$M$9 *(L58-'Einteilung Staffellauf'!B$13)^2+'Zeitnahme Staffellauf'!$O$9 *(L58-'Einteilung Staffellauf'!B$13)+'Einteilung Staffellauf'!$E$13</f>
        <v>103.8452989535571</v>
      </c>
      <c r="N58" s="61">
        <f>'Einteilung Staffellauf'!B$15+'Einteilung Staffellauf'!B$16*$A58</f>
        <v>809.07382152354626</v>
      </c>
      <c r="O58" s="61">
        <f>'Zeitnahme Staffellauf'!$M$10*(N58-'Einteilung Staffellauf'!B$15)^2+'Zeitnahme Staffellauf'!$O$10*(N58-'Einteilung Staffellauf'!B$15)+'Einteilung Staffellauf'!$E$15</f>
        <v>133.57450336880896</v>
      </c>
      <c r="P58" s="61">
        <f>'Einteilung Staffellauf'!B$17+'Einteilung Staffellauf'!B$18*$A58</f>
        <v>1046.7013719909321</v>
      </c>
      <c r="Q58" s="61">
        <f>'Zeitnahme Staffellauf'!$M$11*(P58-'Einteilung Staffellauf'!B$17)^2+'Zeitnahme Staffellauf'!$O$11*(P58-'Einteilung Staffellauf'!B$17)+'Einteilung Staffellauf'!$E$17</f>
        <v>170.25413440108144</v>
      </c>
      <c r="R58" s="61">
        <f>'Einteilung Staffellauf'!B$19+'Einteilung Staffellauf'!B$20*$A58</f>
        <v>1344.6712630356151</v>
      </c>
      <c r="S58" s="61">
        <f>'Zeitnahme Staffellauf'!$M$12*(R58-'Einteilung Staffellauf'!B$19)^2+'Zeitnahme Staffellauf'!$O$12*(R58-'Einteilung Staffellauf'!B$19)+'Einteilung Staffellauf'!$E$19</f>
        <v>214.99659461144336</v>
      </c>
    </row>
    <row r="59" spans="1:19" x14ac:dyDescent="0.2">
      <c r="A59" s="60">
        <v>0.55000000000000004</v>
      </c>
      <c r="B59" s="61">
        <f>'Zeitnahme Staffellauf'!$B$3+('Einteilung Staffellauf'!B$4-'Zeitnahme Staffellauf'!$B$3)*$A59</f>
        <v>27.108770413295812</v>
      </c>
      <c r="C59" s="61">
        <f>'Zeitnahme Staffellauf'!$M$4*(B59-'Zeitnahme Staffellauf'!$B$3)^2+'Zeitnahme Staffellauf'!$O$4*(B59-'Zeitnahme Staffellauf'!$B$3)+'Zeitnahme Staffellauf'!$B$4</f>
        <v>5.2824437443450938</v>
      </c>
      <c r="D59" s="61">
        <f>'Einteilung Staffellauf'!B$5+'Einteilung Staffellauf'!B$6*$A59</f>
        <v>104.35628640863334</v>
      </c>
      <c r="E59" s="61">
        <f>'Zeitnahme Staffellauf'!$M$5 *(D59 -'Einteilung Staffellauf'!B$5 )^2+'Zeitnahme Staffellauf'!$O$5*(D59 -'Einteilung Staffellauf'!B$5)+'Einteilung Staffellauf'!E$5</f>
        <v>17.669216958431935</v>
      </c>
      <c r="F59" s="61">
        <f>'Einteilung Staffellauf'!B$7 +'Einteilung Staffellauf'!B$8*$A59</f>
        <v>222.29052412289735</v>
      </c>
      <c r="G59" s="61">
        <f>'Zeitnahme Staffellauf'!$M$6*(F59-'Einteilung Staffellauf'!$B$7)^2+'Zeitnahme Staffellauf'!$O$6*(F59-'Einteilung Staffellauf'!$B$7)+'Einteilung Staffellauf'!$E$7</f>
        <v>38.044985682375653</v>
      </c>
      <c r="H59" s="61">
        <f>'Einteilung Staffellauf'!B$9 +'Einteilung Staffellauf'!B$10*$A59</f>
        <v>343.99413254135976</v>
      </c>
      <c r="I59" s="61">
        <f>'Zeitnahme Staffellauf'!$M$7 *(H59-'Einteilung Staffellauf'!B$9 )^2+'Zeitnahme Staffellauf'!$O$7 *(H59-'Einteilung Staffellauf'!B$9 )+'Einteilung Staffellauf'!E$9</f>
        <v>58.538543451151945</v>
      </c>
      <c r="J59" s="61">
        <f>'Einteilung Staffellauf'!B$11+'Einteilung Staffellauf'!B$12*$A59</f>
        <v>478.45724540431439</v>
      </c>
      <c r="K59" s="61">
        <f>'Zeitnahme Staffellauf'!$M$8 *(J59-'Einteilung Staffellauf'!B$11)^2+'Zeitnahme Staffellauf'!$O$8 *(J59-'Einteilung Staffellauf'!B$11)+'Einteilung Staffellauf'!$E$11</f>
        <v>80.776213433766884</v>
      </c>
      <c r="L59" s="61">
        <f>'Einteilung Staffellauf'!B$13+'Einteilung Staffellauf'!B$14*$A59</f>
        <v>623.66762278384351</v>
      </c>
      <c r="M59" s="61">
        <f>'Zeitnahme Staffellauf'!$M$9 *(L59-'Einteilung Staffellauf'!B$13)^2+'Zeitnahme Staffellauf'!$O$9 *(L59-'Einteilung Staffellauf'!B$13)+'Einteilung Staffellauf'!$E$13</f>
        <v>104.08320073660413</v>
      </c>
      <c r="N59" s="61">
        <f>'Einteilung Staffellauf'!B$15+'Einteilung Staffellauf'!B$16*$A59</f>
        <v>811.28884252730791</v>
      </c>
      <c r="O59" s="61">
        <f>'Zeitnahme Staffellauf'!$M$10*(N59-'Einteilung Staffellauf'!B$15)^2+'Zeitnahme Staffellauf'!$O$10*(N59-'Einteilung Staffellauf'!B$15)+'Einteilung Staffellauf'!$E$15</f>
        <v>133.94317800574905</v>
      </c>
      <c r="P59" s="61">
        <f>'Einteilung Staffellauf'!B$17+'Einteilung Staffellauf'!B$18*$A59</f>
        <v>1049.2150124408274</v>
      </c>
      <c r="Q59" s="61">
        <f>'Zeitnahme Staffellauf'!$M$11*(P59-'Einteilung Staffellauf'!B$17)^2+'Zeitnahme Staffellauf'!$O$11*(P59-'Einteilung Staffellauf'!B$17)+'Einteilung Staffellauf'!$E$17</f>
        <v>170.6510350132408</v>
      </c>
      <c r="R59" s="61">
        <f>'Einteilung Staffellauf'!B$19+'Einteilung Staffellauf'!B$20*$A59</f>
        <v>1348.0479747087541</v>
      </c>
      <c r="S59" s="61">
        <f>'Zeitnahme Staffellauf'!$M$12*(R59-'Einteilung Staffellauf'!B$19)^2+'Zeitnahme Staffellauf'!$O$12*(R59-'Einteilung Staffellauf'!B$19)+'Einteilung Staffellauf'!$E$19</f>
        <v>215.5279303855198</v>
      </c>
    </row>
    <row r="60" spans="1:19" x14ac:dyDescent="0.2">
      <c r="A60" s="60">
        <v>0.56000000000000005</v>
      </c>
      <c r="B60" s="61">
        <f>'Zeitnahme Staffellauf'!$B$3+('Einteilung Staffellauf'!B$4-'Zeitnahme Staffellauf'!$B$3)*$A60</f>
        <v>27.419838966264827</v>
      </c>
      <c r="C60" s="61">
        <f>'Zeitnahme Staffellauf'!$M$4*(B60-'Zeitnahme Staffellauf'!$B$3)^2+'Zeitnahme Staffellauf'!$O$4*(B60-'Zeitnahme Staffellauf'!$B$3)+'Zeitnahme Staffellauf'!$B$4</f>
        <v>5.3385396237062324</v>
      </c>
      <c r="D60" s="61">
        <f>'Einteilung Staffellauf'!B$5+'Einteilung Staffellauf'!B$6*$A60</f>
        <v>105.50627606521027</v>
      </c>
      <c r="E60" s="61">
        <f>'Zeitnahme Staffellauf'!$M$5 *(D60 -'Einteilung Staffellauf'!B$5 )^2+'Zeitnahme Staffellauf'!$O$5*(D60 -'Einteilung Staffellauf'!B$5)+'Einteilung Staffellauf'!E$5</f>
        <v>17.8665810671502</v>
      </c>
      <c r="F60" s="61">
        <f>'Einteilung Staffellauf'!B$7 +'Einteilung Staffellauf'!B$8*$A60</f>
        <v>223.49388236232102</v>
      </c>
      <c r="G60" s="61">
        <f>'Zeitnahme Staffellauf'!$M$6*(F60-'Einteilung Staffellauf'!$B$7)^2+'Zeitnahme Staffellauf'!$O$6*(F60-'Einteilung Staffellauf'!$B$7)+'Einteilung Staffellauf'!$E$7</f>
        <v>38.257819071476604</v>
      </c>
      <c r="H60" s="61">
        <f>'Einteilung Staffellauf'!B$9 +'Einteilung Staffellauf'!B$10*$A60</f>
        <v>345.22235958943969</v>
      </c>
      <c r="I60" s="61">
        <f>'Zeitnahme Staffellauf'!$M$7 *(H60-'Einteilung Staffellauf'!B$9 )^2+'Zeitnahme Staffellauf'!$O$7 *(H60-'Einteilung Staffellauf'!B$9 )+'Einteilung Staffellauf'!E$9</f>
        <v>58.748040175285723</v>
      </c>
      <c r="J60" s="61">
        <f>'Einteilung Staffellauf'!B$11+'Einteilung Staffellauf'!B$12*$A60</f>
        <v>479.8971162352118</v>
      </c>
      <c r="K60" s="61">
        <f>'Zeitnahme Staffellauf'!$M$8 *(J60-'Einteilung Staffellauf'!B$11)^2+'Zeitnahme Staffellauf'!$O$8 *(J60-'Einteilung Staffellauf'!B$11)+'Einteilung Staffellauf'!$E$11</f>
        <v>81.021012273416304</v>
      </c>
      <c r="L60" s="61">
        <f>'Einteilung Staffellauf'!B$13+'Einteilung Staffellauf'!B$14*$A60</f>
        <v>625.12973532910075</v>
      </c>
      <c r="M60" s="61">
        <f>'Zeitnahme Staffellauf'!$M$9 *(L60-'Einteilung Staffellauf'!B$13)^2+'Zeitnahme Staffellauf'!$O$9 *(L60-'Einteilung Staffellauf'!B$13)+'Einteilung Staffellauf'!$E$13</f>
        <v>104.32224889912985</v>
      </c>
      <c r="N60" s="61">
        <f>'Einteilung Staffellauf'!B$15+'Einteilung Staffellauf'!B$16*$A60</f>
        <v>813.50386353106956</v>
      </c>
      <c r="O60" s="61">
        <f>'Zeitnahme Staffellauf'!$M$10*(N60-'Einteilung Staffellauf'!B$15)^2+'Zeitnahme Staffellauf'!$O$10*(N60-'Einteilung Staffellauf'!B$15)+'Einteilung Staffellauf'!$E$15</f>
        <v>134.31340766677005</v>
      </c>
      <c r="P60" s="61">
        <f>'Einteilung Staffellauf'!B$17+'Einteilung Staffellauf'!B$18*$A60</f>
        <v>1051.728652890723</v>
      </c>
      <c r="Q60" s="61">
        <f>'Zeitnahme Staffellauf'!$M$11*(P60-'Einteilung Staffellauf'!B$17)^2+'Zeitnahme Staffellauf'!$O$11*(P60-'Einteilung Staffellauf'!B$17)+'Einteilung Staffellauf'!$E$17</f>
        <v>171.05017231580243</v>
      </c>
      <c r="R60" s="61">
        <f>'Einteilung Staffellauf'!B$19+'Einteilung Staffellauf'!B$20*$A60</f>
        <v>1351.4246863818928</v>
      </c>
      <c r="S60" s="61">
        <f>'Zeitnahme Staffellauf'!$M$12*(R60-'Einteilung Staffellauf'!B$19)^2+'Zeitnahme Staffellauf'!$O$12*(R60-'Einteilung Staffellauf'!B$19)+'Einteilung Staffellauf'!$E$19</f>
        <v>216.06231132748533</v>
      </c>
    </row>
    <row r="61" spans="1:19" x14ac:dyDescent="0.2">
      <c r="A61" s="60">
        <v>0.56999999999999995</v>
      </c>
      <c r="B61" s="61">
        <f>'Zeitnahme Staffellauf'!$B$3+('Einteilung Staffellauf'!B$4-'Zeitnahme Staffellauf'!$B$3)*$A61</f>
        <v>27.730907519233838</v>
      </c>
      <c r="C61" s="61">
        <f>'Zeitnahme Staffellauf'!$M$4*(B61-'Zeitnahme Staffellauf'!$B$3)^2+'Zeitnahme Staffellauf'!$O$4*(B61-'Zeitnahme Staffellauf'!$B$3)+'Zeitnahme Staffellauf'!$B$4</f>
        <v>5.3947087690547182</v>
      </c>
      <c r="D61" s="61">
        <f>'Einteilung Staffellauf'!B$5+'Einteilung Staffellauf'!B$6*$A61</f>
        <v>106.65626572178721</v>
      </c>
      <c r="E61" s="61">
        <f>'Zeitnahme Staffellauf'!$M$5 *(D61 -'Einteilung Staffellauf'!B$5 )^2+'Zeitnahme Staffellauf'!$O$5*(D61 -'Einteilung Staffellauf'!B$5)+'Einteilung Staffellauf'!E$5</f>
        <v>18.06463679967635</v>
      </c>
      <c r="F61" s="61">
        <f>'Einteilung Staffellauf'!B$7 +'Einteilung Staffellauf'!B$8*$A61</f>
        <v>224.69724060174468</v>
      </c>
      <c r="G61" s="61">
        <f>'Zeitnahme Staffellauf'!$M$6*(F61-'Einteilung Staffellauf'!$B$7)^2+'Zeitnahme Staffellauf'!$O$6*(F61-'Einteilung Staffellauf'!$B$7)+'Einteilung Staffellauf'!$E$7</f>
        <v>38.471234382745557</v>
      </c>
      <c r="H61" s="61">
        <f>'Einteilung Staffellauf'!B$9 +'Einteilung Staffellauf'!B$10*$A61</f>
        <v>346.45058663751962</v>
      </c>
      <c r="I61" s="61">
        <f>'Zeitnahme Staffellauf'!$M$7 *(H61-'Einteilung Staffellauf'!B$9 )^2+'Zeitnahme Staffellauf'!$O$7 *(H61-'Einteilung Staffellauf'!B$9 )+'Einteilung Staffellauf'!E$9</f>
        <v>58.958304670532783</v>
      </c>
      <c r="J61" s="61">
        <f>'Einteilung Staffellauf'!B$11+'Einteilung Staffellauf'!B$12*$A61</f>
        <v>481.33698706610915</v>
      </c>
      <c r="K61" s="61">
        <f>'Zeitnahme Staffellauf'!$M$8 *(J61-'Einteilung Staffellauf'!B$11)^2+'Zeitnahme Staffellauf'!$O$8 *(J61-'Einteilung Staffellauf'!B$11)+'Einteilung Staffellauf'!$E$11</f>
        <v>81.266729107991878</v>
      </c>
      <c r="L61" s="61">
        <f>'Einteilung Staffellauf'!B$13+'Einteilung Staffellauf'!B$14*$A61</f>
        <v>626.59184787435788</v>
      </c>
      <c r="M61" s="61">
        <f>'Zeitnahme Staffellauf'!$M$9 *(L61-'Einteilung Staffellauf'!B$13)^2+'Zeitnahme Staffellauf'!$O$9 *(L61-'Einteilung Staffellauf'!B$13)+'Einteilung Staffellauf'!$E$13</f>
        <v>104.56244344113423</v>
      </c>
      <c r="N61" s="61">
        <f>'Einteilung Staffellauf'!B$15+'Einteilung Staffellauf'!B$16*$A61</f>
        <v>815.7188845348312</v>
      </c>
      <c r="O61" s="61">
        <f>'Zeitnahme Staffellauf'!$M$10*(N61-'Einteilung Staffellauf'!B$15)^2+'Zeitnahme Staffellauf'!$O$10*(N61-'Einteilung Staffellauf'!B$15)+'Einteilung Staffellauf'!$E$15</f>
        <v>134.6851923518719</v>
      </c>
      <c r="P61" s="61">
        <f>'Einteilung Staffellauf'!B$17+'Einteilung Staffellauf'!B$18*$A61</f>
        <v>1054.2422933406183</v>
      </c>
      <c r="Q61" s="61">
        <f>'Zeitnahme Staffellauf'!$M$11*(P61-'Einteilung Staffellauf'!B$17)^2+'Zeitnahme Staffellauf'!$O$11*(P61-'Einteilung Staffellauf'!B$17)+'Einteilung Staffellauf'!$E$17</f>
        <v>171.45154630876624</v>
      </c>
      <c r="R61" s="61">
        <f>'Einteilung Staffellauf'!B$19+'Einteilung Staffellauf'!B$20*$A61</f>
        <v>1354.8013980550315</v>
      </c>
      <c r="S61" s="61">
        <f>'Zeitnahme Staffellauf'!$M$12*(R61-'Einteilung Staffellauf'!B$19)^2+'Zeitnahme Staffellauf'!$O$12*(R61-'Einteilung Staffellauf'!B$19)+'Einteilung Staffellauf'!$E$19</f>
        <v>216.59973743734002</v>
      </c>
    </row>
    <row r="62" spans="1:19" x14ac:dyDescent="0.2">
      <c r="A62" s="60">
        <v>0.57999999999999996</v>
      </c>
      <c r="B62" s="61">
        <f>'Zeitnahme Staffellauf'!$B$3+('Einteilung Staffellauf'!B$4-'Zeitnahme Staffellauf'!$B$3)*$A62</f>
        <v>28.041976072202853</v>
      </c>
      <c r="C62" s="61">
        <f>'Zeitnahme Staffellauf'!$M$4*(B62-'Zeitnahme Staffellauf'!$B$3)^2+'Zeitnahme Staffellauf'!$O$4*(B62-'Zeitnahme Staffellauf'!$B$3)+'Zeitnahme Staffellauf'!$B$4</f>
        <v>5.4509511803905557</v>
      </c>
      <c r="D62" s="61">
        <f>'Einteilung Staffellauf'!B$5+'Einteilung Staffellauf'!B$6*$A62</f>
        <v>107.80625537836416</v>
      </c>
      <c r="E62" s="61">
        <f>'Zeitnahme Staffellauf'!$M$5 *(D62 -'Einteilung Staffellauf'!B$5 )^2+'Zeitnahme Staffellauf'!$O$5*(D62 -'Einteilung Staffellauf'!B$5)+'Einteilung Staffellauf'!E$5</f>
        <v>18.263384156010389</v>
      </c>
      <c r="F62" s="61">
        <f>'Einteilung Staffellauf'!B$7 +'Einteilung Staffellauf'!B$8*$A62</f>
        <v>225.90059884116835</v>
      </c>
      <c r="G62" s="61">
        <f>'Zeitnahme Staffellauf'!$M$6*(F62-'Einteilung Staffellauf'!$B$7)^2+'Zeitnahme Staffellauf'!$O$6*(F62-'Einteilung Staffellauf'!$B$7)+'Einteilung Staffellauf'!$E$7</f>
        <v>38.68523161618252</v>
      </c>
      <c r="H62" s="61">
        <f>'Einteilung Staffellauf'!B$9 +'Einteilung Staffellauf'!B$10*$A62</f>
        <v>347.67881368559961</v>
      </c>
      <c r="I62" s="61">
        <f>'Zeitnahme Staffellauf'!$M$7 *(H62-'Einteilung Staffellauf'!B$9 )^2+'Zeitnahme Staffellauf'!$O$7 *(H62-'Einteilung Staffellauf'!B$9 )+'Einteilung Staffellauf'!E$9</f>
        <v>59.169336936893139</v>
      </c>
      <c r="J62" s="61">
        <f>'Einteilung Staffellauf'!B$11+'Einteilung Staffellauf'!B$12*$A62</f>
        <v>482.77685789700655</v>
      </c>
      <c r="K62" s="61">
        <f>'Zeitnahme Staffellauf'!$M$8 *(J62-'Einteilung Staffellauf'!B$11)^2+'Zeitnahme Staffellauf'!$O$8 *(J62-'Einteilung Staffellauf'!B$11)+'Einteilung Staffellauf'!$E$11</f>
        <v>81.513363937493608</v>
      </c>
      <c r="L62" s="61">
        <f>'Einteilung Staffellauf'!B$13+'Einteilung Staffellauf'!B$14*$A62</f>
        <v>628.05396041961512</v>
      </c>
      <c r="M62" s="61">
        <f>'Zeitnahme Staffellauf'!$M$9 *(L62-'Einteilung Staffellauf'!B$13)^2+'Zeitnahme Staffellauf'!$O$9 *(L62-'Einteilung Staffellauf'!B$13)+'Einteilung Staffellauf'!$E$13</f>
        <v>104.80378436261735</v>
      </c>
      <c r="N62" s="61">
        <f>'Einteilung Staffellauf'!B$15+'Einteilung Staffellauf'!B$16*$A62</f>
        <v>817.93390553859285</v>
      </c>
      <c r="O62" s="61">
        <f>'Zeitnahme Staffellauf'!$M$10*(N62-'Einteilung Staffellauf'!B$15)^2+'Zeitnahme Staffellauf'!$O$10*(N62-'Einteilung Staffellauf'!B$15)+'Einteilung Staffellauf'!$E$15</f>
        <v>135.05853206105468</v>
      </c>
      <c r="P62" s="61">
        <f>'Einteilung Staffellauf'!B$17+'Einteilung Staffellauf'!B$18*$A62</f>
        <v>1056.7559337905136</v>
      </c>
      <c r="Q62" s="61">
        <f>'Zeitnahme Staffellauf'!$M$11*(P62-'Einteilung Staffellauf'!B$17)^2+'Zeitnahme Staffellauf'!$O$11*(P62-'Einteilung Staffellauf'!B$17)+'Einteilung Staffellauf'!$E$17</f>
        <v>171.85515699213227</v>
      </c>
      <c r="R62" s="61">
        <f>'Einteilung Staffellauf'!B$19+'Einteilung Staffellauf'!B$20*$A62</f>
        <v>1358.1781097281705</v>
      </c>
      <c r="S62" s="61">
        <f>'Zeitnahme Staffellauf'!$M$12*(R62-'Einteilung Staffellauf'!B$19)^2+'Zeitnahme Staffellauf'!$O$12*(R62-'Einteilung Staffellauf'!B$19)+'Einteilung Staffellauf'!$E$19</f>
        <v>217.1402087150839</v>
      </c>
    </row>
    <row r="63" spans="1:19" x14ac:dyDescent="0.2">
      <c r="A63" s="60">
        <v>0.59</v>
      </c>
      <c r="B63" s="61">
        <f>'Zeitnahme Staffellauf'!$B$3+('Einteilung Staffellauf'!B$4-'Zeitnahme Staffellauf'!$B$3)*$A63</f>
        <v>28.353044625171869</v>
      </c>
      <c r="C63" s="61">
        <f>'Zeitnahme Staffellauf'!$M$4*(B63-'Zeitnahme Staffellauf'!$B$3)^2+'Zeitnahme Staffellauf'!$O$4*(B63-'Zeitnahme Staffellauf'!$B$3)+'Zeitnahme Staffellauf'!$B$4</f>
        <v>5.5072668577137414</v>
      </c>
      <c r="D63" s="61">
        <f>'Einteilung Staffellauf'!B$5+'Einteilung Staffellauf'!B$6*$A63</f>
        <v>108.95624503494109</v>
      </c>
      <c r="E63" s="61">
        <f>'Zeitnahme Staffellauf'!$M$5 *(D63 -'Einteilung Staffellauf'!B$5 )^2+'Zeitnahme Staffellauf'!$O$5*(D63 -'Einteilung Staffellauf'!B$5)+'Einteilung Staffellauf'!E$5</f>
        <v>18.462823136152309</v>
      </c>
      <c r="F63" s="61">
        <f>'Einteilung Staffellauf'!B$7 +'Einteilung Staffellauf'!B$8*$A63</f>
        <v>227.10395708059201</v>
      </c>
      <c r="G63" s="61">
        <f>'Zeitnahme Staffellauf'!$M$6*(F63-'Einteilung Staffellauf'!$B$7)^2+'Zeitnahme Staffellauf'!$O$6*(F63-'Einteilung Staffellauf'!$B$7)+'Einteilung Staffellauf'!$E$7</f>
        <v>38.8998107717875</v>
      </c>
      <c r="H63" s="61">
        <f>'Einteilung Staffellauf'!B$9 +'Einteilung Staffellauf'!B$10*$A63</f>
        <v>348.90704073367954</v>
      </c>
      <c r="I63" s="61">
        <f>'Zeitnahme Staffellauf'!$M$7 *(H63-'Einteilung Staffellauf'!B$9 )^2+'Zeitnahme Staffellauf'!$O$7 *(H63-'Einteilung Staffellauf'!B$9 )+'Einteilung Staffellauf'!E$9</f>
        <v>59.381136974366768</v>
      </c>
      <c r="J63" s="61">
        <f>'Einteilung Staffellauf'!B$11+'Einteilung Staffellauf'!B$12*$A63</f>
        <v>484.21672872790396</v>
      </c>
      <c r="K63" s="61">
        <f>'Zeitnahme Staffellauf'!$M$8 *(J63-'Einteilung Staffellauf'!B$11)^2+'Zeitnahme Staffellauf'!$O$8 *(J63-'Einteilung Staffellauf'!B$11)+'Einteilung Staffellauf'!$E$11</f>
        <v>81.760916761921479</v>
      </c>
      <c r="L63" s="61">
        <f>'Einteilung Staffellauf'!B$13+'Einteilung Staffellauf'!B$14*$A63</f>
        <v>629.51607296487236</v>
      </c>
      <c r="M63" s="61">
        <f>'Zeitnahme Staffellauf'!$M$9 *(L63-'Einteilung Staffellauf'!B$13)^2+'Zeitnahme Staffellauf'!$O$9 *(L63-'Einteilung Staffellauf'!B$13)+'Einteilung Staffellauf'!$E$13</f>
        <v>105.04627166357915</v>
      </c>
      <c r="N63" s="61">
        <f>'Einteilung Staffellauf'!B$15+'Einteilung Staffellauf'!B$16*$A63</f>
        <v>820.1489265423545</v>
      </c>
      <c r="O63" s="61">
        <f>'Zeitnahme Staffellauf'!$M$10*(N63-'Einteilung Staffellauf'!B$15)^2+'Zeitnahme Staffellauf'!$O$10*(N63-'Einteilung Staffellauf'!B$15)+'Einteilung Staffellauf'!$E$15</f>
        <v>135.43342679431834</v>
      </c>
      <c r="P63" s="61">
        <f>'Einteilung Staffellauf'!B$17+'Einteilung Staffellauf'!B$18*$A63</f>
        <v>1059.2695742404089</v>
      </c>
      <c r="Q63" s="61">
        <f>'Zeitnahme Staffellauf'!$M$11*(P63-'Einteilung Staffellauf'!B$17)^2+'Zeitnahme Staffellauf'!$O$11*(P63-'Einteilung Staffellauf'!B$17)+'Einteilung Staffellauf'!$E$17</f>
        <v>172.26100436590053</v>
      </c>
      <c r="R63" s="61">
        <f>'Einteilung Staffellauf'!B$19+'Einteilung Staffellauf'!B$20*$A63</f>
        <v>1361.5548214013093</v>
      </c>
      <c r="S63" s="61">
        <f>'Zeitnahme Staffellauf'!$M$12*(R63-'Einteilung Staffellauf'!B$19)^2+'Zeitnahme Staffellauf'!$O$12*(R63-'Einteilung Staffellauf'!B$19)+'Einteilung Staffellauf'!$E$19</f>
        <v>217.6837251607169</v>
      </c>
    </row>
    <row r="64" spans="1:19" x14ac:dyDescent="0.2">
      <c r="A64" s="60">
        <v>0.6</v>
      </c>
      <c r="B64" s="61">
        <f>'Zeitnahme Staffellauf'!$B$3+('Einteilung Staffellauf'!B$4-'Zeitnahme Staffellauf'!$B$3)*$A64</f>
        <v>28.664113178140884</v>
      </c>
      <c r="C64" s="61">
        <f>'Zeitnahme Staffellauf'!$M$4*(B64-'Zeitnahme Staffellauf'!$B$3)^2+'Zeitnahme Staffellauf'!$O$4*(B64-'Zeitnahme Staffellauf'!$B$3)+'Zeitnahme Staffellauf'!$B$4</f>
        <v>5.5636558010242751</v>
      </c>
      <c r="D64" s="61">
        <f>'Einteilung Staffellauf'!B$5+'Einteilung Staffellauf'!B$6*$A64</f>
        <v>110.10623469151804</v>
      </c>
      <c r="E64" s="61">
        <f>'Zeitnahme Staffellauf'!$M$5 *(D64 -'Einteilung Staffellauf'!B$5 )^2+'Zeitnahme Staffellauf'!$O$5*(D64 -'Einteilung Staffellauf'!B$5)+'Einteilung Staffellauf'!E$5</f>
        <v>18.662953740102118</v>
      </c>
      <c r="F64" s="61">
        <f>'Einteilung Staffellauf'!B$7 +'Einteilung Staffellauf'!B$8*$A64</f>
        <v>228.30731532001568</v>
      </c>
      <c r="G64" s="61">
        <f>'Zeitnahme Staffellauf'!$M$6*(F64-'Einteilung Staffellauf'!$B$7)^2+'Zeitnahme Staffellauf'!$O$6*(F64-'Einteilung Staffellauf'!$B$7)+'Einteilung Staffellauf'!$E$7</f>
        <v>39.11497184956049</v>
      </c>
      <c r="H64" s="61">
        <f>'Einteilung Staffellauf'!B$9 +'Einteilung Staffellauf'!B$10*$A64</f>
        <v>350.13526778175947</v>
      </c>
      <c r="I64" s="61">
        <f>'Zeitnahme Staffellauf'!$M$7 *(H64-'Einteilung Staffellauf'!B$9 )^2+'Zeitnahme Staffellauf'!$O$7 *(H64-'Einteilung Staffellauf'!B$9 )+'Einteilung Staffellauf'!E$9</f>
        <v>59.593704782953672</v>
      </c>
      <c r="J64" s="61">
        <f>'Einteilung Staffellauf'!B$11+'Einteilung Staffellauf'!B$12*$A64</f>
        <v>485.65659955880136</v>
      </c>
      <c r="K64" s="61">
        <f>'Zeitnahme Staffellauf'!$M$8 *(J64-'Einteilung Staffellauf'!B$11)^2+'Zeitnahme Staffellauf'!$O$8 *(J64-'Einteilung Staffellauf'!B$11)+'Einteilung Staffellauf'!$E$11</f>
        <v>82.009387581275519</v>
      </c>
      <c r="L64" s="61">
        <f>'Einteilung Staffellauf'!B$13+'Einteilung Staffellauf'!B$14*$A64</f>
        <v>630.97818551012949</v>
      </c>
      <c r="M64" s="61">
        <f>'Zeitnahme Staffellauf'!$M$9 *(L64-'Einteilung Staffellauf'!B$13)^2+'Zeitnahme Staffellauf'!$O$9 *(L64-'Einteilung Staffellauf'!B$13)+'Einteilung Staffellauf'!$E$13</f>
        <v>105.28990534401963</v>
      </c>
      <c r="N64" s="61">
        <f>'Einteilung Staffellauf'!B$15+'Einteilung Staffellauf'!B$16*$A64</f>
        <v>822.36394754611615</v>
      </c>
      <c r="O64" s="61">
        <f>'Zeitnahme Staffellauf'!$M$10*(N64-'Einteilung Staffellauf'!B$15)^2+'Zeitnahme Staffellauf'!$O$10*(N64-'Einteilung Staffellauf'!B$15)+'Einteilung Staffellauf'!$E$15</f>
        <v>135.80987655166288</v>
      </c>
      <c r="P64" s="61">
        <f>'Einteilung Staffellauf'!B$17+'Einteilung Staffellauf'!B$18*$A64</f>
        <v>1061.7832146903042</v>
      </c>
      <c r="Q64" s="61">
        <f>'Zeitnahme Staffellauf'!$M$11*(P64-'Einteilung Staffellauf'!B$17)^2+'Zeitnahme Staffellauf'!$O$11*(P64-'Einteilung Staffellauf'!B$17)+'Einteilung Staffellauf'!$E$17</f>
        <v>172.66908843007101</v>
      </c>
      <c r="R64" s="61">
        <f>'Einteilung Staffellauf'!B$19+'Einteilung Staffellauf'!B$20*$A64</f>
        <v>1364.931533074448</v>
      </c>
      <c r="S64" s="61">
        <f>'Zeitnahme Staffellauf'!$M$12*(R64-'Einteilung Staffellauf'!B$19)^2+'Zeitnahme Staffellauf'!$O$12*(R64-'Einteilung Staffellauf'!B$19)+'Einteilung Staffellauf'!$E$19</f>
        <v>218.23028677423906</v>
      </c>
    </row>
    <row r="65" spans="1:19" x14ac:dyDescent="0.2">
      <c r="A65" s="60">
        <v>0.61</v>
      </c>
      <c r="B65" s="61">
        <f>'Zeitnahme Staffellauf'!$B$3+('Einteilung Staffellauf'!B$4-'Zeitnahme Staffellauf'!$B$3)*$A65</f>
        <v>28.975181731109899</v>
      </c>
      <c r="C65" s="61">
        <f>'Zeitnahme Staffellauf'!$M$4*(B65-'Zeitnahme Staffellauf'!$B$3)^2+'Zeitnahme Staffellauf'!$O$4*(B65-'Zeitnahme Staffellauf'!$B$3)+'Zeitnahme Staffellauf'!$B$4</f>
        <v>5.6201180103221589</v>
      </c>
      <c r="D65" s="61">
        <f>'Einteilung Staffellauf'!B$5+'Einteilung Staffellauf'!B$6*$A65</f>
        <v>111.25622434809499</v>
      </c>
      <c r="E65" s="61">
        <f>'Zeitnahme Staffellauf'!$M$5 *(D65 -'Einteilung Staffellauf'!B$5 )^2+'Zeitnahme Staffellauf'!$O$5*(D65 -'Einteilung Staffellauf'!B$5)+'Einteilung Staffellauf'!E$5</f>
        <v>18.863775967859816</v>
      </c>
      <c r="F65" s="61">
        <f>'Einteilung Staffellauf'!B$7 +'Einteilung Staffellauf'!B$8*$A65</f>
        <v>229.51067355943934</v>
      </c>
      <c r="G65" s="61">
        <f>'Zeitnahme Staffellauf'!$M$6*(F65-'Einteilung Staffellauf'!$B$7)^2+'Zeitnahme Staffellauf'!$O$6*(F65-'Einteilung Staffellauf'!$B$7)+'Einteilung Staffellauf'!$E$7</f>
        <v>39.33071484950149</v>
      </c>
      <c r="H65" s="61">
        <f>'Einteilung Staffellauf'!B$9 +'Einteilung Staffellauf'!B$10*$A65</f>
        <v>351.36349482983945</v>
      </c>
      <c r="I65" s="61">
        <f>'Zeitnahme Staffellauf'!$M$7 *(H65-'Einteilung Staffellauf'!B$9 )^2+'Zeitnahme Staffellauf'!$O$7 *(H65-'Einteilung Staffellauf'!B$9 )+'Einteilung Staffellauf'!E$9</f>
        <v>59.807040362653879</v>
      </c>
      <c r="J65" s="61">
        <f>'Einteilung Staffellauf'!B$11+'Einteilung Staffellauf'!B$12*$A65</f>
        <v>487.09647038969877</v>
      </c>
      <c r="K65" s="61">
        <f>'Zeitnahme Staffellauf'!$M$8 *(J65-'Einteilung Staffellauf'!B$11)^2+'Zeitnahme Staffellauf'!$O$8 *(J65-'Einteilung Staffellauf'!B$11)+'Einteilung Staffellauf'!$E$11</f>
        <v>82.258776395555699</v>
      </c>
      <c r="L65" s="61">
        <f>'Einteilung Staffellauf'!B$13+'Einteilung Staffellauf'!B$14*$A65</f>
        <v>632.44029805538673</v>
      </c>
      <c r="M65" s="61">
        <f>'Zeitnahme Staffellauf'!$M$9 *(L65-'Einteilung Staffellauf'!B$13)^2+'Zeitnahme Staffellauf'!$O$9 *(L65-'Einteilung Staffellauf'!B$13)+'Einteilung Staffellauf'!$E$13</f>
        <v>105.53468540393882</v>
      </c>
      <c r="N65" s="61">
        <f>'Einteilung Staffellauf'!B$15+'Einteilung Staffellauf'!B$16*$A65</f>
        <v>824.57896854987769</v>
      </c>
      <c r="O65" s="61">
        <f>'Zeitnahme Staffellauf'!$M$10*(N65-'Einteilung Staffellauf'!B$15)^2+'Zeitnahme Staffellauf'!$O$10*(N65-'Einteilung Staffellauf'!B$15)+'Einteilung Staffellauf'!$E$15</f>
        <v>136.18788133308828</v>
      </c>
      <c r="P65" s="61">
        <f>'Einteilung Staffellauf'!B$17+'Einteilung Staffellauf'!B$18*$A65</f>
        <v>1064.2968551401998</v>
      </c>
      <c r="Q65" s="61">
        <f>'Zeitnahme Staffellauf'!$M$11*(P65-'Einteilung Staffellauf'!B$17)^2+'Zeitnahme Staffellauf'!$O$11*(P65-'Einteilung Staffellauf'!B$17)+'Einteilung Staffellauf'!$E$17</f>
        <v>173.07940918464374</v>
      </c>
      <c r="R65" s="61">
        <f>'Einteilung Staffellauf'!B$19+'Einteilung Staffellauf'!B$20*$A65</f>
        <v>1368.3082447475867</v>
      </c>
      <c r="S65" s="61">
        <f>'Zeitnahme Staffellauf'!$M$12*(R65-'Einteilung Staffellauf'!B$19)^2+'Zeitnahme Staffellauf'!$O$12*(R65-'Einteilung Staffellauf'!B$19)+'Einteilung Staffellauf'!$E$19</f>
        <v>218.77989355565037</v>
      </c>
    </row>
    <row r="66" spans="1:19" x14ac:dyDescent="0.2">
      <c r="A66" s="60">
        <v>0.62</v>
      </c>
      <c r="B66" s="61">
        <f>'Zeitnahme Staffellauf'!$B$3+('Einteilung Staffellauf'!B$4-'Zeitnahme Staffellauf'!$B$3)*$A66</f>
        <v>29.286250284078914</v>
      </c>
      <c r="C66" s="61">
        <f>'Zeitnahme Staffellauf'!$M$4*(B66-'Zeitnahme Staffellauf'!$B$3)^2+'Zeitnahme Staffellauf'!$O$4*(B66-'Zeitnahme Staffellauf'!$B$3)+'Zeitnahme Staffellauf'!$B$4</f>
        <v>5.6766534856073916</v>
      </c>
      <c r="D66" s="61">
        <f>'Einteilung Staffellauf'!B$5+'Einteilung Staffellauf'!B$6*$A66</f>
        <v>112.40621400467192</v>
      </c>
      <c r="E66" s="61">
        <f>'Zeitnahme Staffellauf'!$M$5 *(D66 -'Einteilung Staffellauf'!B$5 )^2+'Zeitnahme Staffellauf'!$O$5*(D66 -'Einteilung Staffellauf'!B$5)+'Einteilung Staffellauf'!E$5</f>
        <v>19.065289819425395</v>
      </c>
      <c r="F66" s="61">
        <f>'Einteilung Staffellauf'!B$7 +'Einteilung Staffellauf'!B$8*$A66</f>
        <v>230.714031798863</v>
      </c>
      <c r="G66" s="61">
        <f>'Zeitnahme Staffellauf'!$M$6*(F66-'Einteilung Staffellauf'!$B$7)^2+'Zeitnahme Staffellauf'!$O$6*(F66-'Einteilung Staffellauf'!$B$7)+'Einteilung Staffellauf'!$E$7</f>
        <v>39.5470397716105</v>
      </c>
      <c r="H66" s="61">
        <f>'Einteilung Staffellauf'!B$9 +'Einteilung Staffellauf'!B$10*$A66</f>
        <v>352.59172187791944</v>
      </c>
      <c r="I66" s="61">
        <f>'Zeitnahme Staffellauf'!$M$7 *(H66-'Einteilung Staffellauf'!B$9 )^2+'Zeitnahme Staffellauf'!$O$7 *(H66-'Einteilung Staffellauf'!B$9 )+'Einteilung Staffellauf'!E$9</f>
        <v>60.02114371346736</v>
      </c>
      <c r="J66" s="61">
        <f>'Einteilung Staffellauf'!B$11+'Einteilung Staffellauf'!B$12*$A66</f>
        <v>488.53634122059611</v>
      </c>
      <c r="K66" s="61">
        <f>'Zeitnahme Staffellauf'!$M$8 *(J66-'Einteilung Staffellauf'!B$11)^2+'Zeitnahme Staffellauf'!$O$8 *(J66-'Einteilung Staffellauf'!B$11)+'Einteilung Staffellauf'!$E$11</f>
        <v>82.509083204762021</v>
      </c>
      <c r="L66" s="61">
        <f>'Einteilung Staffellauf'!B$13+'Einteilung Staffellauf'!B$14*$A66</f>
        <v>633.90241060064398</v>
      </c>
      <c r="M66" s="61">
        <f>'Zeitnahme Staffellauf'!$M$9 *(L66-'Einteilung Staffellauf'!B$13)^2+'Zeitnahme Staffellauf'!$O$9 *(L66-'Einteilung Staffellauf'!B$13)+'Einteilung Staffellauf'!$E$13</f>
        <v>105.78061184333671</v>
      </c>
      <c r="N66" s="61">
        <f>'Einteilung Staffellauf'!B$15+'Einteilung Staffellauf'!B$16*$A66</f>
        <v>826.79398955363934</v>
      </c>
      <c r="O66" s="61">
        <f>'Zeitnahme Staffellauf'!$M$10*(N66-'Einteilung Staffellauf'!B$15)^2+'Zeitnahme Staffellauf'!$O$10*(N66-'Einteilung Staffellauf'!B$15)+'Einteilung Staffellauf'!$E$15</f>
        <v>136.56744113859463</v>
      </c>
      <c r="P66" s="61">
        <f>'Einteilung Staffellauf'!B$17+'Einteilung Staffellauf'!B$18*$A66</f>
        <v>1066.8104955900951</v>
      </c>
      <c r="Q66" s="61">
        <f>'Zeitnahme Staffellauf'!$M$11*(P66-'Einteilung Staffellauf'!B$17)^2+'Zeitnahme Staffellauf'!$O$11*(P66-'Einteilung Staffellauf'!B$17)+'Einteilung Staffellauf'!$E$17</f>
        <v>173.49196662961867</v>
      </c>
      <c r="R66" s="61">
        <f>'Einteilung Staffellauf'!B$19+'Einteilung Staffellauf'!B$20*$A66</f>
        <v>1371.6849564207257</v>
      </c>
      <c r="S66" s="61">
        <f>'Zeitnahme Staffellauf'!$M$12*(R66-'Einteilung Staffellauf'!B$19)^2+'Zeitnahme Staffellauf'!$O$12*(R66-'Einteilung Staffellauf'!B$19)+'Einteilung Staffellauf'!$E$19</f>
        <v>219.33254550495087</v>
      </c>
    </row>
    <row r="67" spans="1:19" x14ac:dyDescent="0.2">
      <c r="A67" s="60">
        <v>0.63</v>
      </c>
      <c r="B67" s="61">
        <f>'Zeitnahme Staffellauf'!$B$3+('Einteilung Staffellauf'!B$4-'Zeitnahme Staffellauf'!$B$3)*$A67</f>
        <v>29.597318837047926</v>
      </c>
      <c r="C67" s="61">
        <f>'Zeitnahme Staffellauf'!$M$4*(B67-'Zeitnahme Staffellauf'!$B$3)^2+'Zeitnahme Staffellauf'!$O$4*(B67-'Zeitnahme Staffellauf'!$B$3)+'Zeitnahme Staffellauf'!$B$4</f>
        <v>5.7332622268799724</v>
      </c>
      <c r="D67" s="61">
        <f>'Einteilung Staffellauf'!B$5+'Einteilung Staffellauf'!B$6*$A67</f>
        <v>113.55620366124887</v>
      </c>
      <c r="E67" s="61">
        <f>'Zeitnahme Staffellauf'!$M$5 *(D67 -'Einteilung Staffellauf'!B$5 )^2+'Zeitnahme Staffellauf'!$O$5*(D67 -'Einteilung Staffellauf'!B$5)+'Einteilung Staffellauf'!E$5</f>
        <v>19.267495294798866</v>
      </c>
      <c r="F67" s="61">
        <f>'Einteilung Staffellauf'!B$7 +'Einteilung Staffellauf'!B$8*$A67</f>
        <v>231.91739003828667</v>
      </c>
      <c r="G67" s="61">
        <f>'Zeitnahme Staffellauf'!$M$6*(F67-'Einteilung Staffellauf'!$B$7)^2+'Zeitnahme Staffellauf'!$O$6*(F67-'Einteilung Staffellauf'!$B$7)+'Einteilung Staffellauf'!$E$7</f>
        <v>39.763946615887519</v>
      </c>
      <c r="H67" s="61">
        <f>'Einteilung Staffellauf'!B$9 +'Einteilung Staffellauf'!B$10*$A67</f>
        <v>353.81994892599937</v>
      </c>
      <c r="I67" s="61">
        <f>'Zeitnahme Staffellauf'!$M$7 *(H67-'Einteilung Staffellauf'!B$9 )^2+'Zeitnahme Staffellauf'!$O$7 *(H67-'Einteilung Staffellauf'!B$9 )+'Einteilung Staffellauf'!E$9</f>
        <v>60.236014835394116</v>
      </c>
      <c r="J67" s="61">
        <f>'Einteilung Staffellauf'!B$11+'Einteilung Staffellauf'!B$12*$A67</f>
        <v>489.97621205149352</v>
      </c>
      <c r="K67" s="61">
        <f>'Zeitnahme Staffellauf'!$M$8 *(J67-'Einteilung Staffellauf'!B$11)^2+'Zeitnahme Staffellauf'!$O$8 *(J67-'Einteilung Staffellauf'!B$11)+'Einteilung Staffellauf'!$E$11</f>
        <v>82.760308008894512</v>
      </c>
      <c r="L67" s="61">
        <f>'Einteilung Staffellauf'!B$13+'Einteilung Staffellauf'!B$14*$A67</f>
        <v>635.3645231459011</v>
      </c>
      <c r="M67" s="61">
        <f>'Zeitnahme Staffellauf'!$M$9 *(L67-'Einteilung Staffellauf'!B$13)^2+'Zeitnahme Staffellauf'!$O$9 *(L67-'Einteilung Staffellauf'!B$13)+'Einteilung Staffellauf'!$E$13</f>
        <v>106.02768466221329</v>
      </c>
      <c r="N67" s="61">
        <f>'Einteilung Staffellauf'!B$15+'Einteilung Staffellauf'!B$16*$A67</f>
        <v>829.00901055740098</v>
      </c>
      <c r="O67" s="61">
        <f>'Zeitnahme Staffellauf'!$M$10*(N67-'Einteilung Staffellauf'!B$15)^2+'Zeitnahme Staffellauf'!$O$10*(N67-'Einteilung Staffellauf'!B$15)+'Einteilung Staffellauf'!$E$15</f>
        <v>136.94855596818186</v>
      </c>
      <c r="P67" s="61">
        <f>'Einteilung Staffellauf'!B$17+'Einteilung Staffellauf'!B$18*$A67</f>
        <v>1069.3241360399904</v>
      </c>
      <c r="Q67" s="61">
        <f>'Zeitnahme Staffellauf'!$M$11*(P67-'Einteilung Staffellauf'!B$17)^2+'Zeitnahme Staffellauf'!$O$11*(P67-'Einteilung Staffellauf'!B$17)+'Einteilung Staffellauf'!$E$17</f>
        <v>173.90676076499582</v>
      </c>
      <c r="R67" s="61">
        <f>'Einteilung Staffellauf'!B$19+'Einteilung Staffellauf'!B$20*$A67</f>
        <v>1375.0616680938645</v>
      </c>
      <c r="S67" s="61">
        <f>'Zeitnahme Staffellauf'!$M$12*(R67-'Einteilung Staffellauf'!B$19)^2+'Zeitnahme Staffellauf'!$O$12*(R67-'Einteilung Staffellauf'!B$19)+'Einteilung Staffellauf'!$E$19</f>
        <v>219.88824262214052</v>
      </c>
    </row>
    <row r="68" spans="1:19" x14ac:dyDescent="0.2">
      <c r="A68" s="60">
        <v>0.64</v>
      </c>
      <c r="B68" s="61">
        <f>'Zeitnahme Staffellauf'!$B$3+('Einteilung Staffellauf'!B$4-'Zeitnahme Staffellauf'!$B$3)*$A68</f>
        <v>29.908387390016941</v>
      </c>
      <c r="C68" s="61">
        <f>'Zeitnahme Staffellauf'!$M$4*(B68-'Zeitnahme Staffellauf'!$B$3)^2+'Zeitnahme Staffellauf'!$O$4*(B68-'Zeitnahme Staffellauf'!$B$3)+'Zeitnahme Staffellauf'!$B$4</f>
        <v>5.7899442341399032</v>
      </c>
      <c r="D68" s="61">
        <f>'Einteilung Staffellauf'!B$5+'Einteilung Staffellauf'!B$6*$A68</f>
        <v>114.70619331782582</v>
      </c>
      <c r="E68" s="61">
        <f>'Zeitnahme Staffellauf'!$M$5 *(D68 -'Einteilung Staffellauf'!B$5 )^2+'Zeitnahme Staffellauf'!$O$5*(D68 -'Einteilung Staffellauf'!B$5)+'Einteilung Staffellauf'!E$5</f>
        <v>19.470392393980219</v>
      </c>
      <c r="F68" s="61">
        <f>'Einteilung Staffellauf'!B$7 +'Einteilung Staffellauf'!B$8*$A68</f>
        <v>233.12074827771033</v>
      </c>
      <c r="G68" s="61">
        <f>'Zeitnahme Staffellauf'!$M$6*(F68-'Einteilung Staffellauf'!$B$7)^2+'Zeitnahme Staffellauf'!$O$6*(F68-'Einteilung Staffellauf'!$B$7)+'Einteilung Staffellauf'!$E$7</f>
        <v>39.981435382332556</v>
      </c>
      <c r="H68" s="61">
        <f>'Einteilung Staffellauf'!B$9 +'Einteilung Staffellauf'!B$10*$A68</f>
        <v>355.0481759740793</v>
      </c>
      <c r="I68" s="61">
        <f>'Zeitnahme Staffellauf'!$M$7 *(H68-'Einteilung Staffellauf'!B$9 )^2+'Zeitnahme Staffellauf'!$O$7 *(H68-'Einteilung Staffellauf'!B$9 )+'Einteilung Staffellauf'!E$9</f>
        <v>60.45165372843416</v>
      </c>
      <c r="J68" s="61">
        <f>'Einteilung Staffellauf'!B$11+'Einteilung Staffellauf'!B$12*$A68</f>
        <v>491.41608288239092</v>
      </c>
      <c r="K68" s="61">
        <f>'Zeitnahme Staffellauf'!$M$8 *(J68-'Einteilung Staffellauf'!B$11)^2+'Zeitnahme Staffellauf'!$O$8 *(J68-'Einteilung Staffellauf'!B$11)+'Einteilung Staffellauf'!$E$11</f>
        <v>83.012450807953158</v>
      </c>
      <c r="L68" s="61">
        <f>'Einteilung Staffellauf'!B$13+'Einteilung Staffellauf'!B$14*$A68</f>
        <v>636.82663569115834</v>
      </c>
      <c r="M68" s="61">
        <f>'Zeitnahme Staffellauf'!$M$9 *(L68-'Einteilung Staffellauf'!B$13)^2+'Zeitnahme Staffellauf'!$O$9 *(L68-'Einteilung Staffellauf'!B$13)+'Einteilung Staffellauf'!$E$13</f>
        <v>106.27590386056856</v>
      </c>
      <c r="N68" s="61">
        <f>'Einteilung Staffellauf'!B$15+'Einteilung Staffellauf'!B$16*$A68</f>
        <v>831.22403156116263</v>
      </c>
      <c r="O68" s="61">
        <f>'Zeitnahme Staffellauf'!$M$10*(N68-'Einteilung Staffellauf'!B$15)^2+'Zeitnahme Staffellauf'!$O$10*(N68-'Einteilung Staffellauf'!B$15)+'Einteilung Staffellauf'!$E$15</f>
        <v>137.33122582184998</v>
      </c>
      <c r="P68" s="61">
        <f>'Einteilung Staffellauf'!B$17+'Einteilung Staffellauf'!B$18*$A68</f>
        <v>1071.837776489886</v>
      </c>
      <c r="Q68" s="61">
        <f>'Zeitnahme Staffellauf'!$M$11*(P68-'Einteilung Staffellauf'!B$17)^2+'Zeitnahme Staffellauf'!$O$11*(P68-'Einteilung Staffellauf'!B$17)+'Einteilung Staffellauf'!$E$17</f>
        <v>174.32379159077522</v>
      </c>
      <c r="R68" s="61">
        <f>'Einteilung Staffellauf'!B$19+'Einteilung Staffellauf'!B$20*$A68</f>
        <v>1378.4383797670032</v>
      </c>
      <c r="S68" s="61">
        <f>'Zeitnahme Staffellauf'!$M$12*(R68-'Einteilung Staffellauf'!B$19)^2+'Zeitnahme Staffellauf'!$O$12*(R68-'Einteilung Staffellauf'!B$19)+'Einteilung Staffellauf'!$E$19</f>
        <v>220.4469849072193</v>
      </c>
    </row>
    <row r="69" spans="1:19" x14ac:dyDescent="0.2">
      <c r="A69" s="60">
        <v>0.65</v>
      </c>
      <c r="B69" s="61">
        <f>'Zeitnahme Staffellauf'!$B$3+('Einteilung Staffellauf'!B$4-'Zeitnahme Staffellauf'!$B$3)*$A69</f>
        <v>30.219455942985956</v>
      </c>
      <c r="C69" s="61">
        <f>'Zeitnahme Staffellauf'!$M$4*(B69-'Zeitnahme Staffellauf'!$B$3)^2+'Zeitnahme Staffellauf'!$O$4*(B69-'Zeitnahme Staffellauf'!$B$3)+'Zeitnahme Staffellauf'!$B$4</f>
        <v>5.8466995073871839</v>
      </c>
      <c r="D69" s="61">
        <f>'Einteilung Staffellauf'!B$5+'Einteilung Staffellauf'!B$6*$A69</f>
        <v>115.85618297440276</v>
      </c>
      <c r="E69" s="61">
        <f>'Zeitnahme Staffellauf'!$M$5 *(D69 -'Einteilung Staffellauf'!B$5 )^2+'Zeitnahme Staffellauf'!$O$5*(D69 -'Einteilung Staffellauf'!B$5)+'Einteilung Staffellauf'!E$5</f>
        <v>19.673981116969458</v>
      </c>
      <c r="F69" s="61">
        <f>'Einteilung Staffellauf'!B$7 +'Einteilung Staffellauf'!B$8*$A69</f>
        <v>234.324106517134</v>
      </c>
      <c r="G69" s="61">
        <f>'Zeitnahme Staffellauf'!$M$6*(F69-'Einteilung Staffellauf'!$B$7)^2+'Zeitnahme Staffellauf'!$O$6*(F69-'Einteilung Staffellauf'!$B$7)+'Einteilung Staffellauf'!$E$7</f>
        <v>40.199506070945603</v>
      </c>
      <c r="H69" s="61">
        <f>'Einteilung Staffellauf'!B$9 +'Einteilung Staffellauf'!B$10*$A69</f>
        <v>356.27640302215929</v>
      </c>
      <c r="I69" s="61">
        <f>'Zeitnahme Staffellauf'!$M$7 *(H69-'Einteilung Staffellauf'!B$9 )^2+'Zeitnahme Staffellauf'!$O$7 *(H69-'Einteilung Staffellauf'!B$9 )+'Einteilung Staffellauf'!E$9</f>
        <v>60.668060392587492</v>
      </c>
      <c r="J69" s="61">
        <f>'Einteilung Staffellauf'!B$11+'Einteilung Staffellauf'!B$12*$A69</f>
        <v>492.85595371328833</v>
      </c>
      <c r="K69" s="61">
        <f>'Zeitnahme Staffellauf'!$M$8 *(J69-'Einteilung Staffellauf'!B$11)^2+'Zeitnahme Staffellauf'!$O$8 *(J69-'Einteilung Staffellauf'!B$11)+'Einteilung Staffellauf'!$E$11</f>
        <v>83.265511601937945</v>
      </c>
      <c r="L69" s="61">
        <f>'Einteilung Staffellauf'!B$13+'Einteilung Staffellauf'!B$14*$A69</f>
        <v>638.28874823641559</v>
      </c>
      <c r="M69" s="61">
        <f>'Zeitnahme Staffellauf'!$M$9 *(L69-'Einteilung Staffellauf'!B$13)^2+'Zeitnahme Staffellauf'!$O$9 *(L69-'Einteilung Staffellauf'!B$13)+'Einteilung Staffellauf'!$E$13</f>
        <v>106.52526943840255</v>
      </c>
      <c r="N69" s="61">
        <f>'Einteilung Staffellauf'!B$15+'Einteilung Staffellauf'!B$16*$A69</f>
        <v>833.43905256492428</v>
      </c>
      <c r="O69" s="61">
        <f>'Zeitnahme Staffellauf'!$M$10*(N69-'Einteilung Staffellauf'!B$15)^2+'Zeitnahme Staffellauf'!$O$10*(N69-'Einteilung Staffellauf'!B$15)+'Einteilung Staffellauf'!$E$15</f>
        <v>137.71545069959899</v>
      </c>
      <c r="P69" s="61">
        <f>'Einteilung Staffellauf'!B$17+'Einteilung Staffellauf'!B$18*$A69</f>
        <v>1074.3514169397813</v>
      </c>
      <c r="Q69" s="61">
        <f>'Zeitnahme Staffellauf'!$M$11*(P69-'Einteilung Staffellauf'!B$17)^2+'Zeitnahme Staffellauf'!$O$11*(P69-'Einteilung Staffellauf'!B$17)+'Einteilung Staffellauf'!$E$17</f>
        <v>174.74305910695682</v>
      </c>
      <c r="R69" s="61">
        <f>'Einteilung Staffellauf'!B$19+'Einteilung Staffellauf'!B$20*$A69</f>
        <v>1381.8150914401422</v>
      </c>
      <c r="S69" s="61">
        <f>'Zeitnahme Staffellauf'!$M$12*(R69-'Einteilung Staffellauf'!B$19)^2+'Zeitnahme Staffellauf'!$O$12*(R69-'Einteilung Staffellauf'!B$19)+'Einteilung Staffellauf'!$E$19</f>
        <v>221.00877236018727</v>
      </c>
    </row>
    <row r="70" spans="1:19" x14ac:dyDescent="0.2">
      <c r="A70" s="60">
        <v>0.66</v>
      </c>
      <c r="B70" s="61">
        <f>'Zeitnahme Staffellauf'!$B$3+('Einteilung Staffellauf'!B$4-'Zeitnahme Staffellauf'!$B$3)*$A70</f>
        <v>30.530524495954971</v>
      </c>
      <c r="C70" s="61">
        <f>'Zeitnahme Staffellauf'!$M$4*(B70-'Zeitnahme Staffellauf'!$B$3)^2+'Zeitnahme Staffellauf'!$O$4*(B70-'Zeitnahme Staffellauf'!$B$3)+'Zeitnahme Staffellauf'!$B$4</f>
        <v>5.9035280466218119</v>
      </c>
      <c r="D70" s="61">
        <f>'Einteilung Staffellauf'!B$5+'Einteilung Staffellauf'!B$6*$A70</f>
        <v>117.00617263097971</v>
      </c>
      <c r="E70" s="61">
        <f>'Zeitnahme Staffellauf'!$M$5 *(D70 -'Einteilung Staffellauf'!B$5 )^2+'Zeitnahme Staffellauf'!$O$5*(D70 -'Einteilung Staffellauf'!B$5)+'Einteilung Staffellauf'!E$5</f>
        <v>19.878261463766584</v>
      </c>
      <c r="F70" s="61">
        <f>'Einteilung Staffellauf'!B$7 +'Einteilung Staffellauf'!B$8*$A70</f>
        <v>235.52746475655766</v>
      </c>
      <c r="G70" s="61">
        <f>'Zeitnahme Staffellauf'!$M$6*(F70-'Einteilung Staffellauf'!$B$7)^2+'Zeitnahme Staffellauf'!$O$6*(F70-'Einteilung Staffellauf'!$B$7)+'Einteilung Staffellauf'!$E$7</f>
        <v>40.418158681726659</v>
      </c>
      <c r="H70" s="61">
        <f>'Einteilung Staffellauf'!B$9 +'Einteilung Staffellauf'!B$10*$A70</f>
        <v>357.50463007023922</v>
      </c>
      <c r="I70" s="61">
        <f>'Zeitnahme Staffellauf'!$M$7 *(H70-'Einteilung Staffellauf'!B$9 )^2+'Zeitnahme Staffellauf'!$O$7 *(H70-'Einteilung Staffellauf'!B$9 )+'Einteilung Staffellauf'!E$9</f>
        <v>60.885234827854099</v>
      </c>
      <c r="J70" s="61">
        <f>'Einteilung Staffellauf'!B$11+'Einteilung Staffellauf'!B$12*$A70</f>
        <v>494.29582454418573</v>
      </c>
      <c r="K70" s="61">
        <f>'Zeitnahme Staffellauf'!$M$8 *(J70-'Einteilung Staffellauf'!B$11)^2+'Zeitnahme Staffellauf'!$O$8 *(J70-'Einteilung Staffellauf'!B$11)+'Einteilung Staffellauf'!$E$11</f>
        <v>83.519490390848887</v>
      </c>
      <c r="L70" s="61">
        <f>'Einteilung Staffellauf'!B$13+'Einteilung Staffellauf'!B$14*$A70</f>
        <v>639.75086078167271</v>
      </c>
      <c r="M70" s="61">
        <f>'Zeitnahme Staffellauf'!$M$9 *(L70-'Einteilung Staffellauf'!B$13)^2+'Zeitnahme Staffellauf'!$O$9 *(L70-'Einteilung Staffellauf'!B$13)+'Einteilung Staffellauf'!$E$13</f>
        <v>106.7757813957152</v>
      </c>
      <c r="N70" s="61">
        <f>'Einteilung Staffellauf'!B$15+'Einteilung Staffellauf'!B$16*$A70</f>
        <v>835.65407356868593</v>
      </c>
      <c r="O70" s="61">
        <f>'Zeitnahme Staffellauf'!$M$10*(N70-'Einteilung Staffellauf'!B$15)^2+'Zeitnahme Staffellauf'!$O$10*(N70-'Einteilung Staffellauf'!B$15)+'Einteilung Staffellauf'!$E$15</f>
        <v>138.10123060142888</v>
      </c>
      <c r="P70" s="61">
        <f>'Einteilung Staffellauf'!B$17+'Einteilung Staffellauf'!B$18*$A70</f>
        <v>1076.8650573896766</v>
      </c>
      <c r="Q70" s="61">
        <f>'Zeitnahme Staffellauf'!$M$11*(P70-'Einteilung Staffellauf'!B$17)^2+'Zeitnahme Staffellauf'!$O$11*(P70-'Einteilung Staffellauf'!B$17)+'Einteilung Staffellauf'!$E$17</f>
        <v>175.16456331354064</v>
      </c>
      <c r="R70" s="61">
        <f>'Einteilung Staffellauf'!B$19+'Einteilung Staffellauf'!B$20*$A70</f>
        <v>1385.1918031132809</v>
      </c>
      <c r="S70" s="61">
        <f>'Zeitnahme Staffellauf'!$M$12*(R70-'Einteilung Staffellauf'!B$19)^2+'Zeitnahme Staffellauf'!$O$12*(R70-'Einteilung Staffellauf'!B$19)+'Einteilung Staffellauf'!$E$19</f>
        <v>221.57360498104435</v>
      </c>
    </row>
    <row r="71" spans="1:19" x14ac:dyDescent="0.2">
      <c r="A71" s="60">
        <v>0.67</v>
      </c>
      <c r="B71" s="61">
        <f>'Zeitnahme Staffellauf'!$B$3+('Einteilung Staffellauf'!B$4-'Zeitnahme Staffellauf'!$B$3)*$A71</f>
        <v>30.841593048923986</v>
      </c>
      <c r="C71" s="61">
        <f>'Zeitnahme Staffellauf'!$M$4*(B71-'Zeitnahme Staffellauf'!$B$3)^2+'Zeitnahme Staffellauf'!$O$4*(B71-'Zeitnahme Staffellauf'!$B$3)+'Zeitnahme Staffellauf'!$B$4</f>
        <v>5.9604298518437897</v>
      </c>
      <c r="D71" s="61">
        <f>'Einteilung Staffellauf'!B$5+'Einteilung Staffellauf'!B$6*$A71</f>
        <v>118.15616228755665</v>
      </c>
      <c r="E71" s="61">
        <f>'Zeitnahme Staffellauf'!$M$5 *(D71 -'Einteilung Staffellauf'!B$5 )^2+'Zeitnahme Staffellauf'!$O$5*(D71 -'Einteilung Staffellauf'!B$5)+'Einteilung Staffellauf'!E$5</f>
        <v>20.0832334343716</v>
      </c>
      <c r="F71" s="61">
        <f>'Einteilung Staffellauf'!B$7 +'Einteilung Staffellauf'!B$8*$A71</f>
        <v>236.73082299598133</v>
      </c>
      <c r="G71" s="61">
        <f>'Zeitnahme Staffellauf'!$M$6*(F71-'Einteilung Staffellauf'!$B$7)^2+'Zeitnahme Staffellauf'!$O$6*(F71-'Einteilung Staffellauf'!$B$7)+'Einteilung Staffellauf'!$E$7</f>
        <v>40.637393214675726</v>
      </c>
      <c r="H71" s="61">
        <f>'Einteilung Staffellauf'!B$9 +'Einteilung Staffellauf'!B$10*$A71</f>
        <v>358.7328571183192</v>
      </c>
      <c r="I71" s="61">
        <f>'Zeitnahme Staffellauf'!$M$7 *(H71-'Einteilung Staffellauf'!B$9 )^2+'Zeitnahme Staffellauf'!$O$7 *(H71-'Einteilung Staffellauf'!B$9 )+'Einteilung Staffellauf'!E$9</f>
        <v>61.103177034233994</v>
      </c>
      <c r="J71" s="61">
        <f>'Einteilung Staffellauf'!B$11+'Einteilung Staffellauf'!B$12*$A71</f>
        <v>495.73569537508314</v>
      </c>
      <c r="K71" s="61">
        <f>'Zeitnahme Staffellauf'!$M$8 *(J71-'Einteilung Staffellauf'!B$11)^2+'Zeitnahme Staffellauf'!$O$8 *(J71-'Einteilung Staffellauf'!B$11)+'Einteilung Staffellauf'!$E$11</f>
        <v>83.774387174685984</v>
      </c>
      <c r="L71" s="61">
        <f>'Einteilung Staffellauf'!B$13+'Einteilung Staffellauf'!B$14*$A71</f>
        <v>641.21297332692995</v>
      </c>
      <c r="M71" s="61">
        <f>'Zeitnahme Staffellauf'!$M$9 *(L71-'Einteilung Staffellauf'!B$13)^2+'Zeitnahme Staffellauf'!$O$9 *(L71-'Einteilung Staffellauf'!B$13)+'Einteilung Staffellauf'!$E$13</f>
        <v>107.02743973250656</v>
      </c>
      <c r="N71" s="61">
        <f>'Einteilung Staffellauf'!B$15+'Einteilung Staffellauf'!B$16*$A71</f>
        <v>837.86909457244758</v>
      </c>
      <c r="O71" s="61">
        <f>'Zeitnahme Staffellauf'!$M$10*(N71-'Einteilung Staffellauf'!B$15)^2+'Zeitnahme Staffellauf'!$O$10*(N71-'Einteilung Staffellauf'!B$15)+'Einteilung Staffellauf'!$E$15</f>
        <v>138.48856552733969</v>
      </c>
      <c r="P71" s="61">
        <f>'Einteilung Staffellauf'!B$17+'Einteilung Staffellauf'!B$18*$A71</f>
        <v>1079.3786978395719</v>
      </c>
      <c r="Q71" s="61">
        <f>'Zeitnahme Staffellauf'!$M$11*(P71-'Einteilung Staffellauf'!B$17)^2+'Zeitnahme Staffellauf'!$O$11*(P71-'Einteilung Staffellauf'!B$17)+'Einteilung Staffellauf'!$E$17</f>
        <v>175.58830421052667</v>
      </c>
      <c r="R71" s="61">
        <f>'Einteilung Staffellauf'!B$19+'Einteilung Staffellauf'!B$20*$A71</f>
        <v>1388.5685147864197</v>
      </c>
      <c r="S71" s="61">
        <f>'Zeitnahme Staffellauf'!$M$12*(R71-'Einteilung Staffellauf'!B$19)^2+'Zeitnahme Staffellauf'!$O$12*(R71-'Einteilung Staffellauf'!B$19)+'Einteilung Staffellauf'!$E$19</f>
        <v>222.1414827697906</v>
      </c>
    </row>
    <row r="72" spans="1:19" x14ac:dyDescent="0.2">
      <c r="A72" s="60">
        <v>0.68</v>
      </c>
      <c r="B72" s="61">
        <f>'Zeitnahme Staffellauf'!$B$3+('Einteilung Staffellauf'!B$4-'Zeitnahme Staffellauf'!$B$3)*$A72</f>
        <v>31.152661601893001</v>
      </c>
      <c r="C72" s="61">
        <f>'Zeitnahme Staffellauf'!$M$4*(B72-'Zeitnahme Staffellauf'!$B$3)^2+'Zeitnahme Staffellauf'!$O$4*(B72-'Zeitnahme Staffellauf'!$B$3)+'Zeitnahme Staffellauf'!$B$4</f>
        <v>6.0174049230531166</v>
      </c>
      <c r="D72" s="61">
        <f>'Einteilung Staffellauf'!B$5+'Einteilung Staffellauf'!B$6*$A72</f>
        <v>119.30615194413359</v>
      </c>
      <c r="E72" s="61">
        <f>'Zeitnahme Staffellauf'!$M$5 *(D72 -'Einteilung Staffellauf'!B$5 )^2+'Zeitnahme Staffellauf'!$O$5*(D72 -'Einteilung Staffellauf'!B$5)+'Einteilung Staffellauf'!E$5</f>
        <v>20.288897028784497</v>
      </c>
      <c r="F72" s="61">
        <f>'Einteilung Staffellauf'!B$7 +'Einteilung Staffellauf'!B$8*$A72</f>
        <v>237.93418123540499</v>
      </c>
      <c r="G72" s="61">
        <f>'Zeitnahme Staffellauf'!$M$6*(F72-'Einteilung Staffellauf'!$B$7)^2+'Zeitnahme Staffellauf'!$O$6*(F72-'Einteilung Staffellauf'!$B$7)+'Einteilung Staffellauf'!$E$7</f>
        <v>40.857209669792802</v>
      </c>
      <c r="H72" s="61">
        <f>'Einteilung Staffellauf'!B$9 +'Einteilung Staffellauf'!B$10*$A72</f>
        <v>359.96108416639913</v>
      </c>
      <c r="I72" s="61">
        <f>'Zeitnahme Staffellauf'!$M$7 *(H72-'Einteilung Staffellauf'!B$9 )^2+'Zeitnahme Staffellauf'!$O$7 *(H72-'Einteilung Staffellauf'!B$9 )+'Einteilung Staffellauf'!E$9</f>
        <v>61.321887011727171</v>
      </c>
      <c r="J72" s="61">
        <f>'Einteilung Staffellauf'!B$11+'Einteilung Staffellauf'!B$12*$A72</f>
        <v>497.17556620598054</v>
      </c>
      <c r="K72" s="61">
        <f>'Zeitnahme Staffellauf'!$M$8 *(J72-'Einteilung Staffellauf'!B$11)^2+'Zeitnahme Staffellauf'!$O$8 *(J72-'Einteilung Staffellauf'!B$11)+'Einteilung Staffellauf'!$E$11</f>
        <v>84.030201953449236</v>
      </c>
      <c r="L72" s="61">
        <f>'Einteilung Staffellauf'!B$13+'Einteilung Staffellauf'!B$14*$A72</f>
        <v>642.6750858721872</v>
      </c>
      <c r="M72" s="61">
        <f>'Zeitnahme Staffellauf'!$M$9 *(L72-'Einteilung Staffellauf'!B$13)^2+'Zeitnahme Staffellauf'!$O$9 *(L72-'Einteilung Staffellauf'!B$13)+'Einteilung Staffellauf'!$E$13</f>
        <v>107.28024444877663</v>
      </c>
      <c r="N72" s="61">
        <f>'Einteilung Staffellauf'!B$15+'Einteilung Staffellauf'!B$16*$A72</f>
        <v>840.08411557620923</v>
      </c>
      <c r="O72" s="61">
        <f>'Zeitnahme Staffellauf'!$M$10*(N72-'Einteilung Staffellauf'!B$15)^2+'Zeitnahme Staffellauf'!$O$10*(N72-'Einteilung Staffellauf'!B$15)+'Einteilung Staffellauf'!$E$15</f>
        <v>138.87745547733138</v>
      </c>
      <c r="P72" s="61">
        <f>'Einteilung Staffellauf'!B$17+'Einteilung Staffellauf'!B$18*$A72</f>
        <v>1081.8923382894675</v>
      </c>
      <c r="Q72" s="61">
        <f>'Zeitnahme Staffellauf'!$M$11*(P72-'Einteilung Staffellauf'!B$17)^2+'Zeitnahme Staffellauf'!$O$11*(P72-'Einteilung Staffellauf'!B$17)+'Einteilung Staffellauf'!$E$17</f>
        <v>176.01428179791498</v>
      </c>
      <c r="R72" s="61">
        <f>'Einteilung Staffellauf'!B$19+'Einteilung Staffellauf'!B$20*$A72</f>
        <v>1391.9452264595584</v>
      </c>
      <c r="S72" s="61">
        <f>'Zeitnahme Staffellauf'!$M$12*(R72-'Einteilung Staffellauf'!B$19)^2+'Zeitnahme Staffellauf'!$O$12*(R72-'Einteilung Staffellauf'!B$19)+'Einteilung Staffellauf'!$E$19</f>
        <v>222.712405726426</v>
      </c>
    </row>
    <row r="73" spans="1:19" x14ac:dyDescent="0.2">
      <c r="A73" s="60">
        <v>0.69</v>
      </c>
      <c r="B73" s="61">
        <f>'Zeitnahme Staffellauf'!$B$3+('Einteilung Staffellauf'!B$4-'Zeitnahme Staffellauf'!$B$3)*$A73</f>
        <v>31.463730154862013</v>
      </c>
      <c r="C73" s="61">
        <f>'Zeitnahme Staffellauf'!$M$4*(B73-'Zeitnahme Staffellauf'!$B$3)^2+'Zeitnahme Staffellauf'!$O$4*(B73-'Zeitnahme Staffellauf'!$B$3)+'Zeitnahme Staffellauf'!$B$4</f>
        <v>6.0744532602497916</v>
      </c>
      <c r="D73" s="61">
        <f>'Einteilung Staffellauf'!B$5+'Einteilung Staffellauf'!B$6*$A73</f>
        <v>120.45614160071052</v>
      </c>
      <c r="E73" s="61">
        <f>'Zeitnahme Staffellauf'!$M$5 *(D73 -'Einteilung Staffellauf'!B$5 )^2+'Zeitnahme Staffellauf'!$O$5*(D73 -'Einteilung Staffellauf'!B$5)+'Einteilung Staffellauf'!E$5</f>
        <v>20.495252247005276</v>
      </c>
      <c r="F73" s="61">
        <f>'Einteilung Staffellauf'!B$7 +'Einteilung Staffellauf'!B$8*$A73</f>
        <v>239.13753947482866</v>
      </c>
      <c r="G73" s="61">
        <f>'Zeitnahme Staffellauf'!$M$6*(F73-'Einteilung Staffellauf'!$B$7)^2+'Zeitnahme Staffellauf'!$O$6*(F73-'Einteilung Staffellauf'!$B$7)+'Einteilung Staffellauf'!$E$7</f>
        <v>41.077608047077895</v>
      </c>
      <c r="H73" s="61">
        <f>'Einteilung Staffellauf'!B$9 +'Einteilung Staffellauf'!B$10*$A73</f>
        <v>361.18931121447906</v>
      </c>
      <c r="I73" s="61">
        <f>'Zeitnahme Staffellauf'!$M$7 *(H73-'Einteilung Staffellauf'!B$9 )^2+'Zeitnahme Staffellauf'!$O$7 *(H73-'Einteilung Staffellauf'!B$9 )+'Einteilung Staffellauf'!E$9</f>
        <v>61.541364760333622</v>
      </c>
      <c r="J73" s="61">
        <f>'Einteilung Staffellauf'!B$11+'Einteilung Staffellauf'!B$12*$A73</f>
        <v>498.61543703687789</v>
      </c>
      <c r="K73" s="61">
        <f>'Zeitnahme Staffellauf'!$M$8 *(J73-'Einteilung Staffellauf'!B$11)^2+'Zeitnahme Staffellauf'!$O$8 *(J73-'Einteilung Staffellauf'!B$11)+'Einteilung Staffellauf'!$E$11</f>
        <v>84.286934727138629</v>
      </c>
      <c r="L73" s="61">
        <f>'Einteilung Staffellauf'!B$13+'Einteilung Staffellauf'!B$14*$A73</f>
        <v>644.13719841744432</v>
      </c>
      <c r="M73" s="61">
        <f>'Zeitnahme Staffellauf'!$M$9 *(L73-'Einteilung Staffellauf'!B$13)^2+'Zeitnahme Staffellauf'!$O$9 *(L73-'Einteilung Staffellauf'!B$13)+'Einteilung Staffellauf'!$E$13</f>
        <v>107.53419554452537</v>
      </c>
      <c r="N73" s="61">
        <f>'Einteilung Staffellauf'!B$15+'Einteilung Staffellauf'!B$16*$A73</f>
        <v>842.29913657997076</v>
      </c>
      <c r="O73" s="61">
        <f>'Zeitnahme Staffellauf'!$M$10*(N73-'Einteilung Staffellauf'!B$15)^2+'Zeitnahme Staffellauf'!$O$10*(N73-'Einteilung Staffellauf'!B$15)+'Einteilung Staffellauf'!$E$15</f>
        <v>139.26790045140393</v>
      </c>
      <c r="P73" s="61">
        <f>'Einteilung Staffellauf'!B$17+'Einteilung Staffellauf'!B$18*$A73</f>
        <v>1084.4059787393628</v>
      </c>
      <c r="Q73" s="61">
        <f>'Zeitnahme Staffellauf'!$M$11*(P73-'Einteilung Staffellauf'!B$17)^2+'Zeitnahme Staffellauf'!$O$11*(P73-'Einteilung Staffellauf'!B$17)+'Einteilung Staffellauf'!$E$17</f>
        <v>176.44249607570546</v>
      </c>
      <c r="R73" s="61">
        <f>'Einteilung Staffellauf'!B$19+'Einteilung Staffellauf'!B$20*$A73</f>
        <v>1395.3219381326974</v>
      </c>
      <c r="S73" s="61">
        <f>'Zeitnahme Staffellauf'!$M$12*(R73-'Einteilung Staffellauf'!B$19)^2+'Zeitnahme Staffellauf'!$O$12*(R73-'Einteilung Staffellauf'!B$19)+'Einteilung Staffellauf'!$E$19</f>
        <v>223.28637385095058</v>
      </c>
    </row>
    <row r="74" spans="1:19" x14ac:dyDescent="0.2">
      <c r="A74" s="60">
        <v>0.7</v>
      </c>
      <c r="B74" s="61">
        <f>'Zeitnahme Staffellauf'!$B$3+('Einteilung Staffellauf'!B$4-'Zeitnahme Staffellauf'!$B$3)*$A74</f>
        <v>31.774798707831028</v>
      </c>
      <c r="C74" s="61">
        <f>'Zeitnahme Staffellauf'!$M$4*(B74-'Zeitnahme Staffellauf'!$B$3)^2+'Zeitnahme Staffellauf'!$O$4*(B74-'Zeitnahme Staffellauf'!$B$3)+'Zeitnahme Staffellauf'!$B$4</f>
        <v>6.1315748634338165</v>
      </c>
      <c r="D74" s="61">
        <f>'Einteilung Staffellauf'!B$5+'Einteilung Staffellauf'!B$6*$A74</f>
        <v>121.60613125728747</v>
      </c>
      <c r="E74" s="61">
        <f>'Zeitnahme Staffellauf'!$M$5 *(D74 -'Einteilung Staffellauf'!B$5 )^2+'Zeitnahme Staffellauf'!$O$5*(D74 -'Einteilung Staffellauf'!B$5)+'Einteilung Staffellauf'!E$5</f>
        <v>20.70229908903395</v>
      </c>
      <c r="F74" s="61">
        <f>'Einteilung Staffellauf'!B$7 +'Einteilung Staffellauf'!B$8*$A74</f>
        <v>240.34089771425232</v>
      </c>
      <c r="G74" s="61">
        <f>'Zeitnahme Staffellauf'!$M$6*(F74-'Einteilung Staffellauf'!$B$7)^2+'Zeitnahme Staffellauf'!$O$6*(F74-'Einteilung Staffellauf'!$B$7)+'Einteilung Staffellauf'!$E$7</f>
        <v>41.298588346530991</v>
      </c>
      <c r="H74" s="61">
        <f>'Einteilung Staffellauf'!B$9 +'Einteilung Staffellauf'!B$10*$A74</f>
        <v>362.41753826255899</v>
      </c>
      <c r="I74" s="61">
        <f>'Zeitnahme Staffellauf'!$M$7 *(H74-'Einteilung Staffellauf'!B$9 )^2+'Zeitnahme Staffellauf'!$O$7 *(H74-'Einteilung Staffellauf'!B$9 )+'Einteilung Staffellauf'!E$9</f>
        <v>61.761610280053354</v>
      </c>
      <c r="J74" s="61">
        <f>'Einteilung Staffellauf'!B$11+'Einteilung Staffellauf'!B$12*$A74</f>
        <v>500.0553078677753</v>
      </c>
      <c r="K74" s="61">
        <f>'Zeitnahme Staffellauf'!$M$8 *(J74-'Einteilung Staffellauf'!B$11)^2+'Zeitnahme Staffellauf'!$O$8 *(J74-'Einteilung Staffellauf'!B$11)+'Einteilung Staffellauf'!$E$11</f>
        <v>84.544585495754177</v>
      </c>
      <c r="L74" s="61">
        <f>'Einteilung Staffellauf'!B$13+'Einteilung Staffellauf'!B$14*$A74</f>
        <v>645.59931096270157</v>
      </c>
      <c r="M74" s="61">
        <f>'Zeitnahme Staffellauf'!$M$9 *(L74-'Einteilung Staffellauf'!B$13)^2+'Zeitnahme Staffellauf'!$O$9 *(L74-'Einteilung Staffellauf'!B$13)+'Einteilung Staffellauf'!$E$13</f>
        <v>107.78929301975282</v>
      </c>
      <c r="N74" s="61">
        <f>'Einteilung Staffellauf'!B$15+'Einteilung Staffellauf'!B$16*$A74</f>
        <v>844.51415758373241</v>
      </c>
      <c r="O74" s="61">
        <f>'Zeitnahme Staffellauf'!$M$10*(N74-'Einteilung Staffellauf'!B$15)^2+'Zeitnahme Staffellauf'!$O$10*(N74-'Einteilung Staffellauf'!B$15)+'Einteilung Staffellauf'!$E$15</f>
        <v>139.65990044955743</v>
      </c>
      <c r="P74" s="61">
        <f>'Einteilung Staffellauf'!B$17+'Einteilung Staffellauf'!B$18*$A74</f>
        <v>1086.9196191892581</v>
      </c>
      <c r="Q74" s="61">
        <f>'Zeitnahme Staffellauf'!$M$11*(P74-'Einteilung Staffellauf'!B$17)^2+'Zeitnahme Staffellauf'!$O$11*(P74-'Einteilung Staffellauf'!B$17)+'Einteilung Staffellauf'!$E$17</f>
        <v>176.87294704389817</v>
      </c>
      <c r="R74" s="61">
        <f>'Einteilung Staffellauf'!B$19+'Einteilung Staffellauf'!B$20*$A74</f>
        <v>1398.6986498058361</v>
      </c>
      <c r="S74" s="61">
        <f>'Zeitnahme Staffellauf'!$M$12*(R74-'Einteilung Staffellauf'!B$19)^2+'Zeitnahme Staffellauf'!$O$12*(R74-'Einteilung Staffellauf'!B$19)+'Einteilung Staffellauf'!$E$19</f>
        <v>223.86338714336429</v>
      </c>
    </row>
    <row r="75" spans="1:19" x14ac:dyDescent="0.2">
      <c r="A75" s="60">
        <v>0.71</v>
      </c>
      <c r="B75" s="61">
        <f>'Zeitnahme Staffellauf'!$B$3+('Einteilung Staffellauf'!B$4-'Zeitnahme Staffellauf'!$B$3)*$A75</f>
        <v>32.085867260800043</v>
      </c>
      <c r="C75" s="61">
        <f>'Zeitnahme Staffellauf'!$M$4*(B75-'Zeitnahme Staffellauf'!$B$3)^2+'Zeitnahme Staffellauf'!$O$4*(B75-'Zeitnahme Staffellauf'!$B$3)+'Zeitnahme Staffellauf'!$B$4</f>
        <v>6.1887697326051914</v>
      </c>
      <c r="D75" s="61">
        <f>'Einteilung Staffellauf'!B$5+'Einteilung Staffellauf'!B$6*$A75</f>
        <v>122.75612091386441</v>
      </c>
      <c r="E75" s="61">
        <f>'Zeitnahme Staffellauf'!$M$5 *(D75 -'Einteilung Staffellauf'!B$5 )^2+'Zeitnahme Staffellauf'!$O$5*(D75 -'Einteilung Staffellauf'!B$5)+'Einteilung Staffellauf'!E$5</f>
        <v>20.910037554870506</v>
      </c>
      <c r="F75" s="61">
        <f>'Einteilung Staffellauf'!B$7 +'Einteilung Staffellauf'!B$8*$A75</f>
        <v>241.54425595367599</v>
      </c>
      <c r="G75" s="61">
        <f>'Zeitnahme Staffellauf'!$M$6*(F75-'Einteilung Staffellauf'!$B$7)^2+'Zeitnahme Staffellauf'!$O$6*(F75-'Einteilung Staffellauf'!$B$7)+'Einteilung Staffellauf'!$E$7</f>
        <v>41.520150568152104</v>
      </c>
      <c r="H75" s="61">
        <f>'Einteilung Staffellauf'!B$9 +'Einteilung Staffellauf'!B$10*$A75</f>
        <v>363.64576531063898</v>
      </c>
      <c r="I75" s="61">
        <f>'Zeitnahme Staffellauf'!$M$7 *(H75-'Einteilung Staffellauf'!B$9 )^2+'Zeitnahme Staffellauf'!$O$7 *(H75-'Einteilung Staffellauf'!B$9 )+'Einteilung Staffellauf'!E$9</f>
        <v>61.982623570886389</v>
      </c>
      <c r="J75" s="61">
        <f>'Einteilung Staffellauf'!B$11+'Einteilung Staffellauf'!B$12*$A75</f>
        <v>501.4951786986727</v>
      </c>
      <c r="K75" s="61">
        <f>'Zeitnahme Staffellauf'!$M$8 *(J75-'Einteilung Staffellauf'!B$11)^2+'Zeitnahme Staffellauf'!$O$8 *(J75-'Einteilung Staffellauf'!B$11)+'Einteilung Staffellauf'!$E$11</f>
        <v>84.803154259295866</v>
      </c>
      <c r="L75" s="61">
        <f>'Einteilung Staffellauf'!B$13+'Einteilung Staffellauf'!B$14*$A75</f>
        <v>647.06142350795881</v>
      </c>
      <c r="M75" s="61">
        <f>'Zeitnahme Staffellauf'!$M$9 *(L75-'Einteilung Staffellauf'!B$13)^2+'Zeitnahme Staffellauf'!$O$9 *(L75-'Einteilung Staffellauf'!B$13)+'Einteilung Staffellauf'!$E$13</f>
        <v>108.04553687445897</v>
      </c>
      <c r="N75" s="61">
        <f>'Einteilung Staffellauf'!B$15+'Einteilung Staffellauf'!B$16*$A75</f>
        <v>846.72917858749406</v>
      </c>
      <c r="O75" s="61">
        <f>'Zeitnahme Staffellauf'!$M$10*(N75-'Einteilung Staffellauf'!B$15)^2+'Zeitnahme Staffellauf'!$O$10*(N75-'Einteilung Staffellauf'!B$15)+'Einteilung Staffellauf'!$E$15</f>
        <v>140.05345547179178</v>
      </c>
      <c r="P75" s="61">
        <f>'Einteilung Staffellauf'!B$17+'Einteilung Staffellauf'!B$18*$A75</f>
        <v>1089.4332596391534</v>
      </c>
      <c r="Q75" s="61">
        <f>'Zeitnahme Staffellauf'!$M$11*(P75-'Einteilung Staffellauf'!B$17)^2+'Zeitnahme Staffellauf'!$O$11*(P75-'Einteilung Staffellauf'!B$17)+'Einteilung Staffellauf'!$E$17</f>
        <v>177.30563470249311</v>
      </c>
      <c r="R75" s="61">
        <f>'Einteilung Staffellauf'!B$19+'Einteilung Staffellauf'!B$20*$A75</f>
        <v>1402.0753614789749</v>
      </c>
      <c r="S75" s="61">
        <f>'Zeitnahme Staffellauf'!$M$12*(R75-'Einteilung Staffellauf'!B$19)^2+'Zeitnahme Staffellauf'!$O$12*(R75-'Einteilung Staffellauf'!B$19)+'Einteilung Staffellauf'!$E$19</f>
        <v>224.44344560366716</v>
      </c>
    </row>
    <row r="76" spans="1:19" x14ac:dyDescent="0.2">
      <c r="A76" s="60">
        <v>0.72</v>
      </c>
      <c r="B76" s="61">
        <f>'Zeitnahme Staffellauf'!$B$3+('Einteilung Staffellauf'!B$4-'Zeitnahme Staffellauf'!$B$3)*$A76</f>
        <v>32.396935813769062</v>
      </c>
      <c r="C76" s="61">
        <f>'Zeitnahme Staffellauf'!$M$4*(B76-'Zeitnahme Staffellauf'!$B$3)^2+'Zeitnahme Staffellauf'!$O$4*(B76-'Zeitnahme Staffellauf'!$B$3)+'Zeitnahme Staffellauf'!$B$4</f>
        <v>6.2460378677639143</v>
      </c>
      <c r="D76" s="61">
        <f>'Einteilung Staffellauf'!B$5+'Einteilung Staffellauf'!B$6*$A76</f>
        <v>123.90611057044136</v>
      </c>
      <c r="E76" s="61">
        <f>'Zeitnahme Staffellauf'!$M$5 *(D76 -'Einteilung Staffellauf'!B$5 )^2+'Zeitnahme Staffellauf'!$O$5*(D76 -'Einteilung Staffellauf'!B$5)+'Einteilung Staffellauf'!E$5</f>
        <v>21.118467644514947</v>
      </c>
      <c r="F76" s="61">
        <f>'Einteilung Staffellauf'!B$7 +'Einteilung Staffellauf'!B$8*$A76</f>
        <v>242.74761419309965</v>
      </c>
      <c r="G76" s="61">
        <f>'Zeitnahme Staffellauf'!$M$6*(F76-'Einteilung Staffellauf'!$B$7)^2+'Zeitnahme Staffellauf'!$O$6*(F76-'Einteilung Staffellauf'!$B$7)+'Einteilung Staffellauf'!$E$7</f>
        <v>41.742294711941234</v>
      </c>
      <c r="H76" s="61">
        <f>'Einteilung Staffellauf'!B$9 +'Einteilung Staffellauf'!B$10*$A76</f>
        <v>364.87399235871897</v>
      </c>
      <c r="I76" s="61">
        <f>'Zeitnahme Staffellauf'!$M$7 *(H76-'Einteilung Staffellauf'!B$9 )^2+'Zeitnahme Staffellauf'!$O$7 *(H76-'Einteilung Staffellauf'!B$9 )+'Einteilung Staffellauf'!E$9</f>
        <v>62.204404632832698</v>
      </c>
      <c r="J76" s="61">
        <f>'Einteilung Staffellauf'!B$11+'Einteilung Staffellauf'!B$12*$A76</f>
        <v>502.93504952957011</v>
      </c>
      <c r="K76" s="61">
        <f>'Zeitnahme Staffellauf'!$M$8 *(J76-'Einteilung Staffellauf'!B$11)^2+'Zeitnahme Staffellauf'!$O$8 *(J76-'Einteilung Staffellauf'!B$11)+'Einteilung Staffellauf'!$E$11</f>
        <v>85.062641017763724</v>
      </c>
      <c r="L76" s="61">
        <f>'Einteilung Staffellauf'!B$13+'Einteilung Staffellauf'!B$14*$A76</f>
        <v>648.52353605321605</v>
      </c>
      <c r="M76" s="61">
        <f>'Zeitnahme Staffellauf'!$M$9 *(L76-'Einteilung Staffellauf'!B$13)^2+'Zeitnahme Staffellauf'!$O$9 *(L76-'Einteilung Staffellauf'!B$13)+'Einteilung Staffellauf'!$E$13</f>
        <v>108.30292710864381</v>
      </c>
      <c r="N76" s="61">
        <f>'Einteilung Staffellauf'!B$15+'Einteilung Staffellauf'!B$16*$A76</f>
        <v>848.94419959125571</v>
      </c>
      <c r="O76" s="61">
        <f>'Zeitnahme Staffellauf'!$M$10*(N76-'Einteilung Staffellauf'!B$15)^2+'Zeitnahme Staffellauf'!$O$10*(N76-'Einteilung Staffellauf'!B$15)+'Einteilung Staffellauf'!$E$15</f>
        <v>140.44856551810705</v>
      </c>
      <c r="P76" s="61">
        <f>'Einteilung Staffellauf'!B$17+'Einteilung Staffellauf'!B$18*$A76</f>
        <v>1091.946900089049</v>
      </c>
      <c r="Q76" s="61">
        <f>'Zeitnahme Staffellauf'!$M$11*(P76-'Einteilung Staffellauf'!B$17)^2+'Zeitnahme Staffellauf'!$O$11*(P76-'Einteilung Staffellauf'!B$17)+'Einteilung Staffellauf'!$E$17</f>
        <v>177.74055905149029</v>
      </c>
      <c r="R76" s="61">
        <f>'Einteilung Staffellauf'!B$19+'Einteilung Staffellauf'!B$20*$A76</f>
        <v>1405.4520731521138</v>
      </c>
      <c r="S76" s="61">
        <f>'Zeitnahme Staffellauf'!$M$12*(R76-'Einteilung Staffellauf'!B$19)^2+'Zeitnahme Staffellauf'!$O$12*(R76-'Einteilung Staffellauf'!B$19)+'Einteilung Staffellauf'!$E$19</f>
        <v>225.02654923185921</v>
      </c>
    </row>
    <row r="77" spans="1:19" x14ac:dyDescent="0.2">
      <c r="A77" s="60">
        <v>0.73</v>
      </c>
      <c r="B77" s="61">
        <f>'Zeitnahme Staffellauf'!$B$3+('Einteilung Staffellauf'!B$4-'Zeitnahme Staffellauf'!$B$3)*$A77</f>
        <v>32.708004366738074</v>
      </c>
      <c r="C77" s="61">
        <f>'Zeitnahme Staffellauf'!$M$4*(B77-'Zeitnahme Staffellauf'!$B$3)^2+'Zeitnahme Staffellauf'!$O$4*(B77-'Zeitnahme Staffellauf'!$B$3)+'Zeitnahme Staffellauf'!$B$4</f>
        <v>6.3033792689099855</v>
      </c>
      <c r="D77" s="61">
        <f>'Einteilung Staffellauf'!B$5+'Einteilung Staffellauf'!B$6*$A77</f>
        <v>125.05610022701829</v>
      </c>
      <c r="E77" s="61">
        <f>'Zeitnahme Staffellauf'!$M$5 *(D77 -'Einteilung Staffellauf'!B$5 )^2+'Zeitnahme Staffellauf'!$O$5*(D77 -'Einteilung Staffellauf'!B$5)+'Einteilung Staffellauf'!E$5</f>
        <v>21.327589357967273</v>
      </c>
      <c r="F77" s="61">
        <f>'Einteilung Staffellauf'!B$7 +'Einteilung Staffellauf'!B$8*$A77</f>
        <v>243.95097243252332</v>
      </c>
      <c r="G77" s="61">
        <f>'Zeitnahme Staffellauf'!$M$6*(F77-'Einteilung Staffellauf'!$B$7)^2+'Zeitnahme Staffellauf'!$O$6*(F77-'Einteilung Staffellauf'!$B$7)+'Einteilung Staffellauf'!$E$7</f>
        <v>41.965020777898367</v>
      </c>
      <c r="H77" s="61">
        <f>'Einteilung Staffellauf'!B$9 +'Einteilung Staffellauf'!B$10*$A77</f>
        <v>366.10221940679889</v>
      </c>
      <c r="I77" s="61">
        <f>'Zeitnahme Staffellauf'!$M$7 *(H77-'Einteilung Staffellauf'!B$9 )^2+'Zeitnahme Staffellauf'!$O$7 *(H77-'Einteilung Staffellauf'!B$9 )+'Einteilung Staffellauf'!E$9</f>
        <v>62.426953465892282</v>
      </c>
      <c r="J77" s="61">
        <f>'Einteilung Staffellauf'!B$11+'Einteilung Staffellauf'!B$12*$A77</f>
        <v>504.37492036046751</v>
      </c>
      <c r="K77" s="61">
        <f>'Zeitnahme Staffellauf'!$M$8 *(J77-'Einteilung Staffellauf'!B$11)^2+'Zeitnahme Staffellauf'!$O$8 *(J77-'Einteilung Staffellauf'!B$11)+'Einteilung Staffellauf'!$E$11</f>
        <v>85.323045771157723</v>
      </c>
      <c r="L77" s="61">
        <f>'Einteilung Staffellauf'!B$13+'Einteilung Staffellauf'!B$14*$A77</f>
        <v>649.98564859847318</v>
      </c>
      <c r="M77" s="61">
        <f>'Zeitnahme Staffellauf'!$M$9 *(L77-'Einteilung Staffellauf'!B$13)^2+'Zeitnahme Staffellauf'!$O$9 *(L77-'Einteilung Staffellauf'!B$13)+'Einteilung Staffellauf'!$E$13</f>
        <v>108.56146372230734</v>
      </c>
      <c r="N77" s="61">
        <f>'Einteilung Staffellauf'!B$15+'Einteilung Staffellauf'!B$16*$A77</f>
        <v>851.15922059501736</v>
      </c>
      <c r="O77" s="61">
        <f>'Zeitnahme Staffellauf'!$M$10*(N77-'Einteilung Staffellauf'!B$15)^2+'Zeitnahme Staffellauf'!$O$10*(N77-'Einteilung Staffellauf'!B$15)+'Einteilung Staffellauf'!$E$15</f>
        <v>140.8452305885032</v>
      </c>
      <c r="P77" s="61">
        <f>'Einteilung Staffellauf'!B$17+'Einteilung Staffellauf'!B$18*$A77</f>
        <v>1094.4605405389443</v>
      </c>
      <c r="Q77" s="61">
        <f>'Zeitnahme Staffellauf'!$M$11*(P77-'Einteilung Staffellauf'!B$17)^2+'Zeitnahme Staffellauf'!$O$11*(P77-'Einteilung Staffellauf'!B$17)+'Einteilung Staffellauf'!$E$17</f>
        <v>178.17772009088966</v>
      </c>
      <c r="R77" s="61">
        <f>'Einteilung Staffellauf'!B$19+'Einteilung Staffellauf'!B$20*$A77</f>
        <v>1408.8287848252526</v>
      </c>
      <c r="S77" s="61">
        <f>'Zeitnahme Staffellauf'!$M$12*(R77-'Einteilung Staffellauf'!B$19)^2+'Zeitnahme Staffellauf'!$O$12*(R77-'Einteilung Staffellauf'!B$19)+'Einteilung Staffellauf'!$E$19</f>
        <v>225.61269802794038</v>
      </c>
    </row>
    <row r="78" spans="1:19" x14ac:dyDescent="0.2">
      <c r="A78" s="60">
        <v>0.74</v>
      </c>
      <c r="B78" s="61">
        <f>'Zeitnahme Staffellauf'!$B$3+('Einteilung Staffellauf'!B$4-'Zeitnahme Staffellauf'!$B$3)*$A78</f>
        <v>33.019072919707085</v>
      </c>
      <c r="C78" s="61">
        <f>'Zeitnahme Staffellauf'!$M$4*(B78-'Zeitnahme Staffellauf'!$B$3)^2+'Zeitnahme Staffellauf'!$O$4*(B78-'Zeitnahme Staffellauf'!$B$3)+'Zeitnahme Staffellauf'!$B$4</f>
        <v>6.3607939360434056</v>
      </c>
      <c r="D78" s="61">
        <f>'Einteilung Staffellauf'!B$5+'Einteilung Staffellauf'!B$6*$A78</f>
        <v>126.20608988359524</v>
      </c>
      <c r="E78" s="61">
        <f>'Zeitnahme Staffellauf'!$M$5 *(D78 -'Einteilung Staffellauf'!B$5 )^2+'Zeitnahme Staffellauf'!$O$5*(D78 -'Einteilung Staffellauf'!B$5)+'Einteilung Staffellauf'!E$5</f>
        <v>21.537402695227492</v>
      </c>
      <c r="F78" s="61">
        <f>'Einteilung Staffellauf'!B$7 +'Einteilung Staffellauf'!B$8*$A78</f>
        <v>245.15433067194698</v>
      </c>
      <c r="G78" s="61">
        <f>'Zeitnahme Staffellauf'!$M$6*(F78-'Einteilung Staffellauf'!$B$7)^2+'Zeitnahme Staffellauf'!$O$6*(F78-'Einteilung Staffellauf'!$B$7)+'Einteilung Staffellauf'!$E$7</f>
        <v>42.188328766023517</v>
      </c>
      <c r="H78" s="61">
        <f>'Einteilung Staffellauf'!B$9 +'Einteilung Staffellauf'!B$10*$A78</f>
        <v>367.33044645487882</v>
      </c>
      <c r="I78" s="61">
        <f>'Zeitnahme Staffellauf'!$M$7 *(H78-'Einteilung Staffellauf'!B$9 )^2+'Zeitnahme Staffellauf'!$O$7 *(H78-'Einteilung Staffellauf'!B$9 )+'Einteilung Staffellauf'!E$9</f>
        <v>62.650270070065147</v>
      </c>
      <c r="J78" s="61">
        <f>'Einteilung Staffellauf'!B$11+'Einteilung Staffellauf'!B$12*$A78</f>
        <v>505.81479119136486</v>
      </c>
      <c r="K78" s="61">
        <f>'Zeitnahme Staffellauf'!$M$8 *(J78-'Einteilung Staffellauf'!B$11)^2+'Zeitnahme Staffellauf'!$O$8 *(J78-'Einteilung Staffellauf'!B$11)+'Einteilung Staffellauf'!$E$11</f>
        <v>85.584368519477877</v>
      </c>
      <c r="L78" s="61">
        <f>'Einteilung Staffellauf'!B$13+'Einteilung Staffellauf'!B$14*$A78</f>
        <v>651.44776114373042</v>
      </c>
      <c r="M78" s="61">
        <f>'Zeitnahme Staffellauf'!$M$9 *(L78-'Einteilung Staffellauf'!B$13)^2+'Zeitnahme Staffellauf'!$O$9 *(L78-'Einteilung Staffellauf'!B$13)+'Einteilung Staffellauf'!$E$13</f>
        <v>108.82114671544957</v>
      </c>
      <c r="N78" s="61">
        <f>'Einteilung Staffellauf'!B$15+'Einteilung Staffellauf'!B$16*$A78</f>
        <v>853.37424159877901</v>
      </c>
      <c r="O78" s="61">
        <f>'Zeitnahme Staffellauf'!$M$10*(N78-'Einteilung Staffellauf'!B$15)^2+'Zeitnahme Staffellauf'!$O$10*(N78-'Einteilung Staffellauf'!B$15)+'Einteilung Staffellauf'!$E$15</f>
        <v>141.24345068298024</v>
      </c>
      <c r="P78" s="61">
        <f>'Einteilung Staffellauf'!B$17+'Einteilung Staffellauf'!B$18*$A78</f>
        <v>1096.9741809888396</v>
      </c>
      <c r="Q78" s="61">
        <f>'Zeitnahme Staffellauf'!$M$11*(P78-'Einteilung Staffellauf'!B$17)^2+'Zeitnahme Staffellauf'!$O$11*(P78-'Einteilung Staffellauf'!B$17)+'Einteilung Staffellauf'!$E$17</f>
        <v>178.61711782069128</v>
      </c>
      <c r="R78" s="61">
        <f>'Einteilung Staffellauf'!B$19+'Einteilung Staffellauf'!B$20*$A78</f>
        <v>1412.2054964983913</v>
      </c>
      <c r="S78" s="61">
        <f>'Zeitnahme Staffellauf'!$M$12*(R78-'Einteilung Staffellauf'!B$19)^2+'Zeitnahme Staffellauf'!$O$12*(R78-'Einteilung Staffellauf'!B$19)+'Einteilung Staffellauf'!$E$19</f>
        <v>226.20189199191071</v>
      </c>
    </row>
    <row r="79" spans="1:19" x14ac:dyDescent="0.2">
      <c r="A79" s="60">
        <v>0.75</v>
      </c>
      <c r="B79" s="61">
        <f>'Zeitnahme Staffellauf'!$B$3+('Einteilung Staffellauf'!B$4-'Zeitnahme Staffellauf'!$B$3)*$A79</f>
        <v>33.330141472676104</v>
      </c>
      <c r="C79" s="61">
        <f>'Zeitnahme Staffellauf'!$M$4*(B79-'Zeitnahme Staffellauf'!$B$3)^2+'Zeitnahme Staffellauf'!$O$4*(B79-'Zeitnahme Staffellauf'!$B$3)+'Zeitnahme Staffellauf'!$B$4</f>
        <v>6.4182818691641774</v>
      </c>
      <c r="D79" s="61">
        <f>'Einteilung Staffellauf'!B$5+'Einteilung Staffellauf'!B$6*$A79</f>
        <v>127.35607954017219</v>
      </c>
      <c r="E79" s="61">
        <f>'Zeitnahme Staffellauf'!$M$5 *(D79 -'Einteilung Staffellauf'!B$5 )^2+'Zeitnahme Staffellauf'!$O$5*(D79 -'Einteilung Staffellauf'!B$5)+'Einteilung Staffellauf'!E$5</f>
        <v>21.747907656295588</v>
      </c>
      <c r="F79" s="61">
        <f>'Einteilung Staffellauf'!B$7 +'Einteilung Staffellauf'!B$8*$A79</f>
        <v>246.35768891137064</v>
      </c>
      <c r="G79" s="61">
        <f>'Zeitnahme Staffellauf'!$M$6*(F79-'Einteilung Staffellauf'!$B$7)^2+'Zeitnahme Staffellauf'!$O$6*(F79-'Einteilung Staffellauf'!$B$7)+'Einteilung Staffellauf'!$E$7</f>
        <v>42.41221867631667</v>
      </c>
      <c r="H79" s="61">
        <f>'Einteilung Staffellauf'!B$9 +'Einteilung Staffellauf'!B$10*$A79</f>
        <v>368.55867350295881</v>
      </c>
      <c r="I79" s="61">
        <f>'Zeitnahme Staffellauf'!$M$7 *(H79-'Einteilung Staffellauf'!B$9 )^2+'Zeitnahme Staffellauf'!$O$7 *(H79-'Einteilung Staffellauf'!B$9 )+'Einteilung Staffellauf'!E$9</f>
        <v>62.874354445351308</v>
      </c>
      <c r="J79" s="61">
        <f>'Einteilung Staffellauf'!B$11+'Einteilung Staffellauf'!B$12*$A79</f>
        <v>507.25466202226227</v>
      </c>
      <c r="K79" s="61">
        <f>'Zeitnahme Staffellauf'!$M$8 *(J79-'Einteilung Staffellauf'!B$11)^2+'Zeitnahme Staffellauf'!$O$8 *(J79-'Einteilung Staffellauf'!B$11)+'Einteilung Staffellauf'!$E$11</f>
        <v>85.846609262724186</v>
      </c>
      <c r="L79" s="61">
        <f>'Einteilung Staffellauf'!B$13+'Einteilung Staffellauf'!B$14*$A79</f>
        <v>652.90987368898755</v>
      </c>
      <c r="M79" s="61">
        <f>'Zeitnahme Staffellauf'!$M$9 *(L79-'Einteilung Staffellauf'!B$13)^2+'Zeitnahme Staffellauf'!$O$9 *(L79-'Einteilung Staffellauf'!B$13)+'Einteilung Staffellauf'!$E$13</f>
        <v>109.08197608807049</v>
      </c>
      <c r="N79" s="61">
        <f>'Einteilung Staffellauf'!B$15+'Einteilung Staffellauf'!B$16*$A79</f>
        <v>855.58926260254066</v>
      </c>
      <c r="O79" s="61">
        <f>'Zeitnahme Staffellauf'!$M$10*(N79-'Einteilung Staffellauf'!B$15)^2+'Zeitnahme Staffellauf'!$O$10*(N79-'Einteilung Staffellauf'!B$15)+'Einteilung Staffellauf'!$E$15</f>
        <v>141.64322580153816</v>
      </c>
      <c r="P79" s="61">
        <f>'Einteilung Staffellauf'!B$17+'Einteilung Staffellauf'!B$18*$A79</f>
        <v>1099.487821438735</v>
      </c>
      <c r="Q79" s="61">
        <f>'Zeitnahme Staffellauf'!$M$11*(P79-'Einteilung Staffellauf'!B$17)^2+'Zeitnahme Staffellauf'!$O$11*(P79-'Einteilung Staffellauf'!B$17)+'Einteilung Staffellauf'!$E$17</f>
        <v>179.0587522408951</v>
      </c>
      <c r="R79" s="61">
        <f>'Einteilung Staffellauf'!B$19+'Einteilung Staffellauf'!B$20*$A79</f>
        <v>1415.5822081715301</v>
      </c>
      <c r="S79" s="61">
        <f>'Zeitnahme Staffellauf'!$M$12*(R79-'Einteilung Staffellauf'!B$19)^2+'Zeitnahme Staffellauf'!$O$12*(R79-'Einteilung Staffellauf'!B$19)+'Einteilung Staffellauf'!$E$19</f>
        <v>226.7941311237702</v>
      </c>
    </row>
    <row r="80" spans="1:19" x14ac:dyDescent="0.2">
      <c r="A80" s="60">
        <v>0.76</v>
      </c>
      <c r="B80" s="61">
        <f>'Zeitnahme Staffellauf'!$B$3+('Einteilung Staffellauf'!B$4-'Zeitnahme Staffellauf'!$B$3)*$A80</f>
        <v>33.641210025645123</v>
      </c>
      <c r="C80" s="61">
        <f>'Zeitnahme Staffellauf'!$M$4*(B80-'Zeitnahme Staffellauf'!$B$3)^2+'Zeitnahme Staffellauf'!$O$4*(B80-'Zeitnahme Staffellauf'!$B$3)+'Zeitnahme Staffellauf'!$B$4</f>
        <v>6.4758430682722974</v>
      </c>
      <c r="D80" s="61">
        <f>'Einteilung Staffellauf'!B$5+'Einteilung Staffellauf'!B$6*$A80</f>
        <v>128.50606919674914</v>
      </c>
      <c r="E80" s="61">
        <f>'Zeitnahme Staffellauf'!$M$5 *(D80 -'Einteilung Staffellauf'!B$5 )^2+'Zeitnahme Staffellauf'!$O$5*(D80 -'Einteilung Staffellauf'!B$5)+'Einteilung Staffellauf'!E$5</f>
        <v>21.95910424117158</v>
      </c>
      <c r="F80" s="61">
        <f>'Einteilung Staffellauf'!B$7 +'Einteilung Staffellauf'!B$8*$A80</f>
        <v>247.56104715079431</v>
      </c>
      <c r="G80" s="61">
        <f>'Zeitnahme Staffellauf'!$M$6*(F80-'Einteilung Staffellauf'!$B$7)^2+'Zeitnahme Staffellauf'!$O$6*(F80-'Einteilung Staffellauf'!$B$7)+'Einteilung Staffellauf'!$E$7</f>
        <v>42.636690508777839</v>
      </c>
      <c r="H80" s="61">
        <f>'Einteilung Staffellauf'!B$9 +'Einteilung Staffellauf'!B$10*$A80</f>
        <v>369.78690055103874</v>
      </c>
      <c r="I80" s="61">
        <f>'Zeitnahme Staffellauf'!$M$7 *(H80-'Einteilung Staffellauf'!B$9 )^2+'Zeitnahme Staffellauf'!$O$7 *(H80-'Einteilung Staffellauf'!B$9 )+'Einteilung Staffellauf'!E$9</f>
        <v>63.099206591750743</v>
      </c>
      <c r="J80" s="61">
        <f>'Einteilung Staffellauf'!B$11+'Einteilung Staffellauf'!B$12*$A80</f>
        <v>508.69453285315967</v>
      </c>
      <c r="K80" s="61">
        <f>'Zeitnahme Staffellauf'!$M$8 *(J80-'Einteilung Staffellauf'!B$11)^2+'Zeitnahme Staffellauf'!$O$8 *(J80-'Einteilung Staffellauf'!B$11)+'Einteilung Staffellauf'!$E$11</f>
        <v>86.109768000896651</v>
      </c>
      <c r="L80" s="61">
        <f>'Einteilung Staffellauf'!B$13+'Einteilung Staffellauf'!B$14*$A80</f>
        <v>654.37198623424479</v>
      </c>
      <c r="M80" s="61">
        <f>'Zeitnahme Staffellauf'!$M$9 *(L80-'Einteilung Staffellauf'!B$13)^2+'Zeitnahme Staffellauf'!$O$9 *(L80-'Einteilung Staffellauf'!B$13)+'Einteilung Staffellauf'!$E$13</f>
        <v>109.34395184017012</v>
      </c>
      <c r="N80" s="61">
        <f>'Einteilung Staffellauf'!B$15+'Einteilung Staffellauf'!B$16*$A80</f>
        <v>857.80428360630231</v>
      </c>
      <c r="O80" s="61">
        <f>'Zeitnahme Staffellauf'!$M$10*(N80-'Einteilung Staffellauf'!B$15)^2+'Zeitnahme Staffellauf'!$O$10*(N80-'Einteilung Staffellauf'!B$15)+'Einteilung Staffellauf'!$E$15</f>
        <v>142.04455594417701</v>
      </c>
      <c r="P80" s="61">
        <f>'Einteilung Staffellauf'!B$17+'Einteilung Staffellauf'!B$18*$A80</f>
        <v>1102.0014618886305</v>
      </c>
      <c r="Q80" s="61">
        <f>'Zeitnahme Staffellauf'!$M$11*(P80-'Einteilung Staffellauf'!B$17)^2+'Zeitnahme Staffellauf'!$O$11*(P80-'Einteilung Staffellauf'!B$17)+'Einteilung Staffellauf'!$E$17</f>
        <v>179.5026233515012</v>
      </c>
      <c r="R80" s="61">
        <f>'Einteilung Staffellauf'!B$19+'Einteilung Staffellauf'!B$20*$A80</f>
        <v>1418.958919844669</v>
      </c>
      <c r="S80" s="61">
        <f>'Zeitnahme Staffellauf'!$M$12*(R80-'Einteilung Staffellauf'!B$19)^2+'Zeitnahme Staffellauf'!$O$12*(R80-'Einteilung Staffellauf'!B$19)+'Einteilung Staffellauf'!$E$19</f>
        <v>227.38941542351887</v>
      </c>
    </row>
    <row r="81" spans="1:19" x14ac:dyDescent="0.2">
      <c r="A81" s="60">
        <v>0.77</v>
      </c>
      <c r="B81" s="61">
        <f>'Zeitnahme Staffellauf'!$B$3+('Einteilung Staffellauf'!B$4-'Zeitnahme Staffellauf'!$B$3)*$A81</f>
        <v>33.952278578614134</v>
      </c>
      <c r="C81" s="61">
        <f>'Zeitnahme Staffellauf'!$M$4*(B81-'Zeitnahme Staffellauf'!$B$3)^2+'Zeitnahme Staffellauf'!$O$4*(B81-'Zeitnahme Staffellauf'!$B$3)+'Zeitnahme Staffellauf'!$B$4</f>
        <v>6.5334775333677637</v>
      </c>
      <c r="D81" s="61">
        <f>'Einteilung Staffellauf'!B$5+'Einteilung Staffellauf'!B$6*$A81</f>
        <v>129.65605885332607</v>
      </c>
      <c r="E81" s="61">
        <f>'Zeitnahme Staffellauf'!$M$5 *(D81 -'Einteilung Staffellauf'!B$5 )^2+'Zeitnahme Staffellauf'!$O$5*(D81 -'Einteilung Staffellauf'!B$5)+'Einteilung Staffellauf'!E$5</f>
        <v>22.170992449855447</v>
      </c>
      <c r="F81" s="61">
        <f>'Einteilung Staffellauf'!B$7 +'Einteilung Staffellauf'!B$8*$A81</f>
        <v>248.76440539021797</v>
      </c>
      <c r="G81" s="61">
        <f>'Zeitnahme Staffellauf'!$M$6*(F81-'Einteilung Staffellauf'!$B$7)^2+'Zeitnahme Staffellauf'!$O$6*(F81-'Einteilung Staffellauf'!$B$7)+'Einteilung Staffellauf'!$E$7</f>
        <v>42.861744263407019</v>
      </c>
      <c r="H81" s="61">
        <f>'Einteilung Staffellauf'!B$9 +'Einteilung Staffellauf'!B$10*$A81</f>
        <v>371.01512759911873</v>
      </c>
      <c r="I81" s="61">
        <f>'Zeitnahme Staffellauf'!$M$7 *(H81-'Einteilung Staffellauf'!B$9 )^2+'Zeitnahme Staffellauf'!$O$7 *(H81-'Einteilung Staffellauf'!B$9 )+'Einteilung Staffellauf'!E$9</f>
        <v>63.324826509263467</v>
      </c>
      <c r="J81" s="61">
        <f>'Einteilung Staffellauf'!B$11+'Einteilung Staffellauf'!B$12*$A81</f>
        <v>510.13440368405708</v>
      </c>
      <c r="K81" s="61">
        <f>'Zeitnahme Staffellauf'!$M$8 *(J81-'Einteilung Staffellauf'!B$11)^2+'Zeitnahme Staffellauf'!$O$8 *(J81-'Einteilung Staffellauf'!B$11)+'Einteilung Staffellauf'!$E$11</f>
        <v>86.373844733995256</v>
      </c>
      <c r="L81" s="61">
        <f>'Einteilung Staffellauf'!B$13+'Einteilung Staffellauf'!B$14*$A81</f>
        <v>655.83409877950203</v>
      </c>
      <c r="M81" s="61">
        <f>'Zeitnahme Staffellauf'!$M$9 *(L81-'Einteilung Staffellauf'!B$13)^2+'Zeitnahme Staffellauf'!$O$9 *(L81-'Einteilung Staffellauf'!B$13)+'Einteilung Staffellauf'!$E$13</f>
        <v>109.60707397174843</v>
      </c>
      <c r="N81" s="61">
        <f>'Einteilung Staffellauf'!B$15+'Einteilung Staffellauf'!B$16*$A81</f>
        <v>860.01930461006395</v>
      </c>
      <c r="O81" s="61">
        <f>'Zeitnahme Staffellauf'!$M$10*(N81-'Einteilung Staffellauf'!B$15)^2+'Zeitnahme Staffellauf'!$O$10*(N81-'Einteilung Staffellauf'!B$15)+'Einteilung Staffellauf'!$E$15</f>
        <v>142.44744111089673</v>
      </c>
      <c r="P81" s="61">
        <f>'Einteilung Staffellauf'!B$17+'Einteilung Staffellauf'!B$18*$A81</f>
        <v>1104.5151023385258</v>
      </c>
      <c r="Q81" s="61">
        <f>'Zeitnahme Staffellauf'!$M$11*(P81-'Einteilung Staffellauf'!B$17)^2+'Zeitnahme Staffellauf'!$O$11*(P81-'Einteilung Staffellauf'!B$17)+'Einteilung Staffellauf'!$E$17</f>
        <v>179.94873115250945</v>
      </c>
      <c r="R81" s="61">
        <f>'Einteilung Staffellauf'!B$19+'Einteilung Staffellauf'!B$20*$A81</f>
        <v>1422.3356315178078</v>
      </c>
      <c r="S81" s="61">
        <f>'Zeitnahme Staffellauf'!$M$12*(R81-'Einteilung Staffellauf'!B$19)^2+'Zeitnahme Staffellauf'!$O$12*(R81-'Einteilung Staffellauf'!B$19)+'Einteilung Staffellauf'!$E$19</f>
        <v>227.98774489115669</v>
      </c>
    </row>
    <row r="82" spans="1:19" x14ac:dyDescent="0.2">
      <c r="A82" s="60">
        <v>0.78</v>
      </c>
      <c r="B82" s="61">
        <f>'Zeitnahme Staffellauf'!$B$3+('Einteilung Staffellauf'!B$4-'Zeitnahme Staffellauf'!$B$3)*$A82</f>
        <v>34.263347131583146</v>
      </c>
      <c r="C82" s="61">
        <f>'Zeitnahme Staffellauf'!$M$4*(B82-'Zeitnahme Staffellauf'!$B$3)^2+'Zeitnahme Staffellauf'!$O$4*(B82-'Zeitnahme Staffellauf'!$B$3)+'Zeitnahme Staffellauf'!$B$4</f>
        <v>6.59118526445058</v>
      </c>
      <c r="D82" s="61">
        <f>'Einteilung Staffellauf'!B$5+'Einteilung Staffellauf'!B$6*$A82</f>
        <v>130.80604850990301</v>
      </c>
      <c r="E82" s="61">
        <f>'Zeitnahme Staffellauf'!$M$5 *(D82 -'Einteilung Staffellauf'!B$5 )^2+'Zeitnahme Staffellauf'!$O$5*(D82 -'Einteilung Staffellauf'!B$5)+'Einteilung Staffellauf'!E$5</f>
        <v>22.383572282347206</v>
      </c>
      <c r="F82" s="61">
        <f>'Einteilung Staffellauf'!B$7 +'Einteilung Staffellauf'!B$8*$A82</f>
        <v>249.96776362964164</v>
      </c>
      <c r="G82" s="61">
        <f>'Zeitnahme Staffellauf'!$M$6*(F82-'Einteilung Staffellauf'!$B$7)^2+'Zeitnahme Staffellauf'!$O$6*(F82-'Einteilung Staffellauf'!$B$7)+'Einteilung Staffellauf'!$E$7</f>
        <v>43.087379940204215</v>
      </c>
      <c r="H82" s="61">
        <f>'Einteilung Staffellauf'!B$9 +'Einteilung Staffellauf'!B$10*$A82</f>
        <v>372.24335464719866</v>
      </c>
      <c r="I82" s="61">
        <f>'Zeitnahme Staffellauf'!$M$7 *(H82-'Einteilung Staffellauf'!B$9 )^2+'Zeitnahme Staffellauf'!$O$7 *(H82-'Einteilung Staffellauf'!B$9 )+'Einteilung Staffellauf'!E$9</f>
        <v>63.551214197889465</v>
      </c>
      <c r="J82" s="61">
        <f>'Einteilung Staffellauf'!B$11+'Einteilung Staffellauf'!B$12*$A82</f>
        <v>511.57427451495448</v>
      </c>
      <c r="K82" s="61">
        <f>'Zeitnahme Staffellauf'!$M$8 *(J82-'Einteilung Staffellauf'!B$11)^2+'Zeitnahme Staffellauf'!$O$8 *(J82-'Einteilung Staffellauf'!B$11)+'Einteilung Staffellauf'!$E$11</f>
        <v>86.638839462020016</v>
      </c>
      <c r="L82" s="61">
        <f>'Einteilung Staffellauf'!B$13+'Einteilung Staffellauf'!B$14*$A82</f>
        <v>657.29621132475927</v>
      </c>
      <c r="M82" s="61">
        <f>'Zeitnahme Staffellauf'!$M$9 *(L82-'Einteilung Staffellauf'!B$13)^2+'Zeitnahme Staffellauf'!$O$9 *(L82-'Einteilung Staffellauf'!B$13)+'Einteilung Staffellauf'!$E$13</f>
        <v>109.87134248280546</v>
      </c>
      <c r="N82" s="61">
        <f>'Einteilung Staffellauf'!B$15+'Einteilung Staffellauf'!B$16*$A82</f>
        <v>862.2343256138256</v>
      </c>
      <c r="O82" s="61">
        <f>'Zeitnahme Staffellauf'!$M$10*(N82-'Einteilung Staffellauf'!B$15)^2+'Zeitnahme Staffellauf'!$O$10*(N82-'Einteilung Staffellauf'!B$15)+'Einteilung Staffellauf'!$E$15</f>
        <v>142.85188130169735</v>
      </c>
      <c r="P82" s="61">
        <f>'Einteilung Staffellauf'!B$17+'Einteilung Staffellauf'!B$18*$A82</f>
        <v>1107.0287427884211</v>
      </c>
      <c r="Q82" s="61">
        <f>'Zeitnahme Staffellauf'!$M$11*(P82-'Einteilung Staffellauf'!B$17)^2+'Zeitnahme Staffellauf'!$O$11*(P82-'Einteilung Staffellauf'!B$17)+'Einteilung Staffellauf'!$E$17</f>
        <v>180.39707564391995</v>
      </c>
      <c r="R82" s="61">
        <f>'Einteilung Staffellauf'!B$19+'Einteilung Staffellauf'!B$20*$A82</f>
        <v>1425.7123431909465</v>
      </c>
      <c r="S82" s="61">
        <f>'Zeitnahme Staffellauf'!$M$12*(R82-'Einteilung Staffellauf'!B$19)^2+'Zeitnahme Staffellauf'!$O$12*(R82-'Einteilung Staffellauf'!B$19)+'Einteilung Staffellauf'!$E$19</f>
        <v>228.58911952668365</v>
      </c>
    </row>
    <row r="83" spans="1:19" x14ac:dyDescent="0.2">
      <c r="A83" s="60">
        <v>0.79</v>
      </c>
      <c r="B83" s="61">
        <f>'Zeitnahme Staffellauf'!$B$3+('Einteilung Staffellauf'!B$4-'Zeitnahme Staffellauf'!$B$3)*$A83</f>
        <v>34.574415684552164</v>
      </c>
      <c r="C83" s="61">
        <f>'Zeitnahme Staffellauf'!$M$4*(B83-'Zeitnahme Staffellauf'!$B$3)^2+'Zeitnahme Staffellauf'!$O$4*(B83-'Zeitnahme Staffellauf'!$B$3)+'Zeitnahme Staffellauf'!$B$4</f>
        <v>6.6489662615207479</v>
      </c>
      <c r="D83" s="61">
        <f>'Einteilung Staffellauf'!B$5+'Einteilung Staffellauf'!B$6*$A83</f>
        <v>131.95603816647997</v>
      </c>
      <c r="E83" s="61">
        <f>'Zeitnahme Staffellauf'!$M$5 *(D83 -'Einteilung Staffellauf'!B$5 )^2+'Zeitnahme Staffellauf'!$O$5*(D83 -'Einteilung Staffellauf'!B$5)+'Einteilung Staffellauf'!E$5</f>
        <v>22.596843738646854</v>
      </c>
      <c r="F83" s="61">
        <f>'Einteilung Staffellauf'!B$7 +'Einteilung Staffellauf'!B$8*$A83</f>
        <v>251.1711218690653</v>
      </c>
      <c r="G83" s="61">
        <f>'Zeitnahme Staffellauf'!$M$6*(F83-'Einteilung Staffellauf'!$B$7)^2+'Zeitnahme Staffellauf'!$O$6*(F83-'Einteilung Staffellauf'!$B$7)+'Einteilung Staffellauf'!$E$7</f>
        <v>43.313597539169415</v>
      </c>
      <c r="H83" s="61">
        <f>'Einteilung Staffellauf'!B$9 +'Einteilung Staffellauf'!B$10*$A83</f>
        <v>373.47158169527859</v>
      </c>
      <c r="I83" s="61">
        <f>'Zeitnahme Staffellauf'!$M$7 *(H83-'Einteilung Staffellauf'!B$9 )^2+'Zeitnahme Staffellauf'!$O$7 *(H83-'Einteilung Staffellauf'!B$9 )+'Einteilung Staffellauf'!E$9</f>
        <v>63.778369657628744</v>
      </c>
      <c r="J83" s="61">
        <f>'Einteilung Staffellauf'!B$11+'Einteilung Staffellauf'!B$12*$A83</f>
        <v>513.01414534585183</v>
      </c>
      <c r="K83" s="61">
        <f>'Zeitnahme Staffellauf'!$M$8 *(J83-'Einteilung Staffellauf'!B$11)^2+'Zeitnahme Staffellauf'!$O$8 *(J83-'Einteilung Staffellauf'!B$11)+'Einteilung Staffellauf'!$E$11</f>
        <v>86.904752184970931</v>
      </c>
      <c r="L83" s="61">
        <f>'Einteilung Staffellauf'!B$13+'Einteilung Staffellauf'!B$14*$A83</f>
        <v>658.7583238700164</v>
      </c>
      <c r="M83" s="61">
        <f>'Zeitnahme Staffellauf'!$M$9 *(L83-'Einteilung Staffellauf'!B$13)^2+'Zeitnahme Staffellauf'!$O$9 *(L83-'Einteilung Staffellauf'!B$13)+'Einteilung Staffellauf'!$E$13</f>
        <v>110.13675737334115</v>
      </c>
      <c r="N83" s="61">
        <f>'Einteilung Staffellauf'!B$15+'Einteilung Staffellauf'!B$16*$A83</f>
        <v>864.44934661758725</v>
      </c>
      <c r="O83" s="61">
        <f>'Zeitnahme Staffellauf'!$M$10*(N83-'Einteilung Staffellauf'!B$15)^2+'Zeitnahme Staffellauf'!$O$10*(N83-'Einteilung Staffellauf'!B$15)+'Einteilung Staffellauf'!$E$15</f>
        <v>143.25787651657885</v>
      </c>
      <c r="P83" s="61">
        <f>'Einteilung Staffellauf'!B$17+'Einteilung Staffellauf'!B$18*$A83</f>
        <v>1109.5423832383167</v>
      </c>
      <c r="Q83" s="61">
        <f>'Zeitnahme Staffellauf'!$M$11*(P83-'Einteilung Staffellauf'!B$17)^2+'Zeitnahme Staffellauf'!$O$11*(P83-'Einteilung Staffellauf'!B$17)+'Einteilung Staffellauf'!$E$17</f>
        <v>180.84765682573271</v>
      </c>
      <c r="R83" s="61">
        <f>'Einteilung Staffellauf'!B$19+'Einteilung Staffellauf'!B$20*$A83</f>
        <v>1429.0890548640855</v>
      </c>
      <c r="S83" s="61">
        <f>'Zeitnahme Staffellauf'!$M$12*(R83-'Einteilung Staffellauf'!B$19)^2+'Zeitnahme Staffellauf'!$O$12*(R83-'Einteilung Staffellauf'!B$19)+'Einteilung Staffellauf'!$E$19</f>
        <v>229.19353933009978</v>
      </c>
    </row>
    <row r="84" spans="1:19" x14ac:dyDescent="0.2">
      <c r="A84" s="60">
        <v>0.8</v>
      </c>
      <c r="B84" s="61">
        <f>'Zeitnahme Staffellauf'!$B$3+('Einteilung Staffellauf'!B$4-'Zeitnahme Staffellauf'!$B$3)*$A84</f>
        <v>34.885484237521183</v>
      </c>
      <c r="C84" s="61">
        <f>'Zeitnahme Staffellauf'!$M$4*(B84-'Zeitnahme Staffellauf'!$B$3)^2+'Zeitnahme Staffellauf'!$O$4*(B84-'Zeitnahme Staffellauf'!$B$3)+'Zeitnahme Staffellauf'!$B$4</f>
        <v>6.7068205245782639</v>
      </c>
      <c r="D84" s="61">
        <f>'Einteilung Staffellauf'!B$5+'Einteilung Staffellauf'!B$6*$A84</f>
        <v>133.10602782305691</v>
      </c>
      <c r="E84" s="61">
        <f>'Zeitnahme Staffellauf'!$M$5 *(D84 -'Einteilung Staffellauf'!B$5 )^2+'Zeitnahme Staffellauf'!$O$5*(D84 -'Einteilung Staffellauf'!B$5)+'Einteilung Staffellauf'!E$5</f>
        <v>22.810806818754383</v>
      </c>
      <c r="F84" s="61">
        <f>'Einteilung Staffellauf'!B$7 +'Einteilung Staffellauf'!B$8*$A84</f>
        <v>252.37448010848897</v>
      </c>
      <c r="G84" s="61">
        <f>'Zeitnahme Staffellauf'!$M$6*(F84-'Einteilung Staffellauf'!$B$7)^2+'Zeitnahme Staffellauf'!$O$6*(F84-'Einteilung Staffellauf'!$B$7)+'Einteilung Staffellauf'!$E$7</f>
        <v>43.540397060302631</v>
      </c>
      <c r="H84" s="61">
        <f>'Einteilung Staffellauf'!B$9 +'Einteilung Staffellauf'!B$10*$A84</f>
        <v>374.69980874335857</v>
      </c>
      <c r="I84" s="61">
        <f>'Zeitnahme Staffellauf'!$M$7 *(H84-'Einteilung Staffellauf'!B$9 )^2+'Zeitnahme Staffellauf'!$O$7 *(H84-'Einteilung Staffellauf'!B$9 )+'Einteilung Staffellauf'!E$9</f>
        <v>64.006292888481312</v>
      </c>
      <c r="J84" s="61">
        <f>'Einteilung Staffellauf'!B$11+'Einteilung Staffellauf'!B$12*$A84</f>
        <v>514.45401617674929</v>
      </c>
      <c r="K84" s="61">
        <f>'Zeitnahme Staffellauf'!$M$8 *(J84-'Einteilung Staffellauf'!B$11)^2+'Zeitnahme Staffellauf'!$O$8 *(J84-'Einteilung Staffellauf'!B$11)+'Einteilung Staffellauf'!$E$11</f>
        <v>87.171582902848002</v>
      </c>
      <c r="L84" s="61">
        <f>'Einteilung Staffellauf'!B$13+'Einteilung Staffellauf'!B$14*$A84</f>
        <v>660.22043641527364</v>
      </c>
      <c r="M84" s="61">
        <f>'Zeitnahme Staffellauf'!$M$9 *(L84-'Einteilung Staffellauf'!B$13)^2+'Zeitnahme Staffellauf'!$O$9 *(L84-'Einteilung Staffellauf'!B$13)+'Einteilung Staffellauf'!$E$13</f>
        <v>110.40331864335556</v>
      </c>
      <c r="N84" s="61">
        <f>'Einteilung Staffellauf'!B$15+'Einteilung Staffellauf'!B$16*$A84</f>
        <v>866.6643676213489</v>
      </c>
      <c r="O84" s="61">
        <f>'Zeitnahme Staffellauf'!$M$10*(N84-'Einteilung Staffellauf'!B$15)^2+'Zeitnahme Staffellauf'!$O$10*(N84-'Einteilung Staffellauf'!B$15)+'Einteilung Staffellauf'!$E$15</f>
        <v>143.66542675554123</v>
      </c>
      <c r="P84" s="61">
        <f>'Einteilung Staffellauf'!B$17+'Einteilung Staffellauf'!B$18*$A84</f>
        <v>1112.056023688212</v>
      </c>
      <c r="Q84" s="61">
        <f>'Zeitnahme Staffellauf'!$M$11*(P84-'Einteilung Staffellauf'!B$17)^2+'Zeitnahme Staffellauf'!$O$11*(P84-'Einteilung Staffellauf'!B$17)+'Einteilung Staffellauf'!$E$17</f>
        <v>181.30047469794764</v>
      </c>
      <c r="R84" s="61">
        <f>'Einteilung Staffellauf'!B$19+'Einteilung Staffellauf'!B$20*$A84</f>
        <v>1432.4657665372242</v>
      </c>
      <c r="S84" s="61">
        <f>'Zeitnahme Staffellauf'!$M$12*(R84-'Einteilung Staffellauf'!B$19)^2+'Zeitnahme Staffellauf'!$O$12*(R84-'Einteilung Staffellauf'!B$19)+'Einteilung Staffellauf'!$E$19</f>
        <v>229.80100430140504</v>
      </c>
    </row>
    <row r="85" spans="1:19" x14ac:dyDescent="0.2">
      <c r="A85" s="60">
        <v>0.81</v>
      </c>
      <c r="B85" s="61">
        <f>'Zeitnahme Staffellauf'!$B$3+('Einteilung Staffellauf'!B$4-'Zeitnahme Staffellauf'!$B$3)*$A85</f>
        <v>35.196552790490195</v>
      </c>
      <c r="C85" s="61">
        <f>'Zeitnahme Staffellauf'!$M$4*(B85-'Zeitnahme Staffellauf'!$B$3)^2+'Zeitnahme Staffellauf'!$O$4*(B85-'Zeitnahme Staffellauf'!$B$3)+'Zeitnahme Staffellauf'!$B$4</f>
        <v>6.7647480536231264</v>
      </c>
      <c r="D85" s="61">
        <f>'Einteilung Staffellauf'!B$5+'Einteilung Staffellauf'!B$6*$A85</f>
        <v>134.25601747963384</v>
      </c>
      <c r="E85" s="61">
        <f>'Zeitnahme Staffellauf'!$M$5 *(D85 -'Einteilung Staffellauf'!B$5 )^2+'Zeitnahme Staffellauf'!$O$5*(D85 -'Einteilung Staffellauf'!B$5)+'Einteilung Staffellauf'!E$5</f>
        <v>23.025461522669801</v>
      </c>
      <c r="F85" s="61">
        <f>'Einteilung Staffellauf'!B$7 +'Einteilung Staffellauf'!B$8*$A85</f>
        <v>253.57783834791263</v>
      </c>
      <c r="G85" s="61">
        <f>'Zeitnahme Staffellauf'!$M$6*(F85-'Einteilung Staffellauf'!$B$7)^2+'Zeitnahme Staffellauf'!$O$6*(F85-'Einteilung Staffellauf'!$B$7)+'Einteilung Staffellauf'!$E$7</f>
        <v>43.76777850360385</v>
      </c>
      <c r="H85" s="61">
        <f>'Einteilung Staffellauf'!B$9 +'Einteilung Staffellauf'!B$10*$A85</f>
        <v>375.9280357914385</v>
      </c>
      <c r="I85" s="61">
        <f>'Zeitnahme Staffellauf'!$M$7 *(H85-'Einteilung Staffellauf'!B$9 )^2+'Zeitnahme Staffellauf'!$O$7 *(H85-'Einteilung Staffellauf'!B$9 )+'Einteilung Staffellauf'!E$9</f>
        <v>64.234983890447154</v>
      </c>
      <c r="J85" s="61">
        <f>'Einteilung Staffellauf'!B$11+'Einteilung Staffellauf'!B$12*$A85</f>
        <v>515.89388700764664</v>
      </c>
      <c r="K85" s="61">
        <f>'Zeitnahme Staffellauf'!$M$8 *(J85-'Einteilung Staffellauf'!B$11)^2+'Zeitnahme Staffellauf'!$O$8 *(J85-'Einteilung Staffellauf'!B$11)+'Einteilung Staffellauf'!$E$11</f>
        <v>87.439331615651213</v>
      </c>
      <c r="L85" s="61">
        <f>'Einteilung Staffellauf'!B$13+'Einteilung Staffellauf'!B$14*$A85</f>
        <v>661.68254896053088</v>
      </c>
      <c r="M85" s="61">
        <f>'Zeitnahme Staffellauf'!$M$9 *(L85-'Einteilung Staffellauf'!B$13)^2+'Zeitnahme Staffellauf'!$O$9 *(L85-'Einteilung Staffellauf'!B$13)+'Einteilung Staffellauf'!$E$13</f>
        <v>110.67102629284867</v>
      </c>
      <c r="N85" s="61">
        <f>'Einteilung Staffellauf'!B$15+'Einteilung Staffellauf'!B$16*$A85</f>
        <v>868.87938862511055</v>
      </c>
      <c r="O85" s="61">
        <f>'Zeitnahme Staffellauf'!$M$10*(N85-'Einteilung Staffellauf'!B$15)^2+'Zeitnahme Staffellauf'!$O$10*(N85-'Einteilung Staffellauf'!B$15)+'Einteilung Staffellauf'!$E$15</f>
        <v>144.07453201858453</v>
      </c>
      <c r="P85" s="61">
        <f>'Einteilung Staffellauf'!B$17+'Einteilung Staffellauf'!B$18*$A85</f>
        <v>1114.5696641381073</v>
      </c>
      <c r="Q85" s="61">
        <f>'Zeitnahme Staffellauf'!$M$11*(P85-'Einteilung Staffellauf'!B$17)^2+'Zeitnahme Staffellauf'!$O$11*(P85-'Einteilung Staffellauf'!B$17)+'Einteilung Staffellauf'!$E$17</f>
        <v>181.7555292605648</v>
      </c>
      <c r="R85" s="61">
        <f>'Einteilung Staffellauf'!B$19+'Einteilung Staffellauf'!B$20*$A85</f>
        <v>1435.842478210363</v>
      </c>
      <c r="S85" s="61">
        <f>'Zeitnahme Staffellauf'!$M$12*(R85-'Einteilung Staffellauf'!B$19)^2+'Zeitnahme Staffellauf'!$O$12*(R85-'Einteilung Staffellauf'!B$19)+'Einteilung Staffellauf'!$E$19</f>
        <v>230.41151444059943</v>
      </c>
    </row>
    <row r="86" spans="1:19" x14ac:dyDescent="0.2">
      <c r="A86" s="60">
        <v>0.82</v>
      </c>
      <c r="B86" s="61">
        <f>'Zeitnahme Staffellauf'!$B$3+('Einteilung Staffellauf'!B$4-'Zeitnahme Staffellauf'!$B$3)*$A86</f>
        <v>35.507621343459206</v>
      </c>
      <c r="C86" s="61">
        <f>'Zeitnahme Staffellauf'!$M$4*(B86-'Zeitnahme Staffellauf'!$B$3)^2+'Zeitnahme Staffellauf'!$O$4*(B86-'Zeitnahme Staffellauf'!$B$3)+'Zeitnahme Staffellauf'!$B$4</f>
        <v>6.8227488486553405</v>
      </c>
      <c r="D86" s="61">
        <f>'Einteilung Staffellauf'!B$5+'Einteilung Staffellauf'!B$6*$A86</f>
        <v>135.40600713621077</v>
      </c>
      <c r="E86" s="61">
        <f>'Zeitnahme Staffellauf'!$M$5 *(D86 -'Einteilung Staffellauf'!B$5 )^2+'Zeitnahme Staffellauf'!$O$5*(D86 -'Einteilung Staffellauf'!B$5)+'Einteilung Staffellauf'!E$5</f>
        <v>23.2408078503931</v>
      </c>
      <c r="F86" s="61">
        <f>'Einteilung Staffellauf'!B$7 +'Einteilung Staffellauf'!B$8*$A86</f>
        <v>254.7811965873363</v>
      </c>
      <c r="G86" s="61">
        <f>'Zeitnahme Staffellauf'!$M$6*(F86-'Einteilung Staffellauf'!$B$7)^2+'Zeitnahme Staffellauf'!$O$6*(F86-'Einteilung Staffellauf'!$B$7)+'Einteilung Staffellauf'!$E$7</f>
        <v>43.995741869073093</v>
      </c>
      <c r="H86" s="61">
        <f>'Einteilung Staffellauf'!B$9 +'Einteilung Staffellauf'!B$10*$A86</f>
        <v>377.15626283951849</v>
      </c>
      <c r="I86" s="61">
        <f>'Zeitnahme Staffellauf'!$M$7 *(H86-'Einteilung Staffellauf'!B$9 )^2+'Zeitnahme Staffellauf'!$O$7 *(H86-'Einteilung Staffellauf'!B$9 )+'Einteilung Staffellauf'!E$9</f>
        <v>64.464442663526299</v>
      </c>
      <c r="J86" s="61">
        <f>'Einteilung Staffellauf'!B$11+'Einteilung Staffellauf'!B$12*$A86</f>
        <v>517.33375783854399</v>
      </c>
      <c r="K86" s="61">
        <f>'Zeitnahme Staffellauf'!$M$8 *(J86-'Einteilung Staffellauf'!B$11)^2+'Zeitnahme Staffellauf'!$O$8 *(J86-'Einteilung Staffellauf'!B$11)+'Einteilung Staffellauf'!$E$11</f>
        <v>87.707998323380565</v>
      </c>
      <c r="L86" s="61">
        <f>'Einteilung Staffellauf'!B$13+'Einteilung Staffellauf'!B$14*$A86</f>
        <v>663.14466150578801</v>
      </c>
      <c r="M86" s="61">
        <f>'Zeitnahme Staffellauf'!$M$9 *(L86-'Einteilung Staffellauf'!B$13)^2+'Zeitnahme Staffellauf'!$O$9 *(L86-'Einteilung Staffellauf'!B$13)+'Einteilung Staffellauf'!$E$13</f>
        <v>110.93988032182045</v>
      </c>
      <c r="N86" s="61">
        <f>'Einteilung Staffellauf'!B$15+'Einteilung Staffellauf'!B$16*$A86</f>
        <v>871.09440962887209</v>
      </c>
      <c r="O86" s="61">
        <f>'Zeitnahme Staffellauf'!$M$10*(N86-'Einteilung Staffellauf'!B$15)^2+'Zeitnahme Staffellauf'!$O$10*(N86-'Einteilung Staffellauf'!B$15)+'Einteilung Staffellauf'!$E$15</f>
        <v>144.48519230570869</v>
      </c>
      <c r="P86" s="61">
        <f>'Einteilung Staffellauf'!B$17+'Einteilung Staffellauf'!B$18*$A86</f>
        <v>1117.0833045880026</v>
      </c>
      <c r="Q86" s="61">
        <f>'Zeitnahme Staffellauf'!$M$11*(P86-'Einteilung Staffellauf'!B$17)^2+'Zeitnahme Staffellauf'!$O$11*(P86-'Einteilung Staffellauf'!B$17)+'Einteilung Staffellauf'!$E$17</f>
        <v>182.21282051358418</v>
      </c>
      <c r="R86" s="61">
        <f>'Einteilung Staffellauf'!B$19+'Einteilung Staffellauf'!B$20*$A86</f>
        <v>1439.2191898835017</v>
      </c>
      <c r="S86" s="61">
        <f>'Zeitnahme Staffellauf'!$M$12*(R86-'Einteilung Staffellauf'!B$19)^2+'Zeitnahme Staffellauf'!$O$12*(R86-'Einteilung Staffellauf'!B$19)+'Einteilung Staffellauf'!$E$19</f>
        <v>231.02506974768301</v>
      </c>
    </row>
    <row r="87" spans="1:19" x14ac:dyDescent="0.2">
      <c r="A87" s="60">
        <v>0.83</v>
      </c>
      <c r="B87" s="61">
        <f>'Zeitnahme Staffellauf'!$B$3+('Einteilung Staffellauf'!B$4-'Zeitnahme Staffellauf'!$B$3)*$A87</f>
        <v>35.818689896428225</v>
      </c>
      <c r="C87" s="61">
        <f>'Zeitnahme Staffellauf'!$M$4*(B87-'Zeitnahme Staffellauf'!$B$3)^2+'Zeitnahme Staffellauf'!$O$4*(B87-'Zeitnahme Staffellauf'!$B$3)+'Zeitnahme Staffellauf'!$B$4</f>
        <v>6.8808229096749027</v>
      </c>
      <c r="D87" s="61">
        <f>'Einteilung Staffellauf'!B$5+'Einteilung Staffellauf'!B$6*$A87</f>
        <v>136.55599679278771</v>
      </c>
      <c r="E87" s="61">
        <f>'Zeitnahme Staffellauf'!$M$5 *(D87 -'Einteilung Staffellauf'!B$5 )^2+'Zeitnahme Staffellauf'!$O$5*(D87 -'Einteilung Staffellauf'!B$5)+'Einteilung Staffellauf'!E$5</f>
        <v>23.456845801924288</v>
      </c>
      <c r="F87" s="61">
        <f>'Einteilung Staffellauf'!B$7 +'Einteilung Staffellauf'!B$8*$A87</f>
        <v>255.98455482675996</v>
      </c>
      <c r="G87" s="61">
        <f>'Zeitnahme Staffellauf'!$M$6*(F87-'Einteilung Staffellauf'!$B$7)^2+'Zeitnahme Staffellauf'!$O$6*(F87-'Einteilung Staffellauf'!$B$7)+'Einteilung Staffellauf'!$E$7</f>
        <v>44.224287156710339</v>
      </c>
      <c r="H87" s="61">
        <f>'Einteilung Staffellauf'!B$9 +'Einteilung Staffellauf'!B$10*$A87</f>
        <v>378.38448988759842</v>
      </c>
      <c r="I87" s="61">
        <f>'Zeitnahme Staffellauf'!$M$7 *(H87-'Einteilung Staffellauf'!B$9 )^2+'Zeitnahme Staffellauf'!$O$7 *(H87-'Einteilung Staffellauf'!B$9 )+'Einteilung Staffellauf'!E$9</f>
        <v>64.694669207718718</v>
      </c>
      <c r="J87" s="61">
        <f>'Einteilung Staffellauf'!B$11+'Einteilung Staffellauf'!B$12*$A87</f>
        <v>518.77362866944145</v>
      </c>
      <c r="K87" s="61">
        <f>'Zeitnahme Staffellauf'!$M$8 *(J87-'Einteilung Staffellauf'!B$11)^2+'Zeitnahme Staffellauf'!$O$8 *(J87-'Einteilung Staffellauf'!B$11)+'Einteilung Staffellauf'!$E$11</f>
        <v>87.9775830260361</v>
      </c>
      <c r="L87" s="61">
        <f>'Einteilung Staffellauf'!B$13+'Einteilung Staffellauf'!B$14*$A87</f>
        <v>664.60677405104525</v>
      </c>
      <c r="M87" s="61">
        <f>'Zeitnahme Staffellauf'!$M$9 *(L87-'Einteilung Staffellauf'!B$13)^2+'Zeitnahme Staffellauf'!$O$9 *(L87-'Einteilung Staffellauf'!B$13)+'Einteilung Staffellauf'!$E$13</f>
        <v>111.20988073027095</v>
      </c>
      <c r="N87" s="61">
        <f>'Einteilung Staffellauf'!B$15+'Einteilung Staffellauf'!B$16*$A87</f>
        <v>873.30943063263373</v>
      </c>
      <c r="O87" s="61">
        <f>'Zeitnahme Staffellauf'!$M$10*(N87-'Einteilung Staffellauf'!B$15)^2+'Zeitnahme Staffellauf'!$O$10*(N87-'Einteilung Staffellauf'!B$15)+'Einteilung Staffellauf'!$E$15</f>
        <v>144.89740761691377</v>
      </c>
      <c r="P87" s="61">
        <f>'Einteilung Staffellauf'!B$17+'Einteilung Staffellauf'!B$18*$A87</f>
        <v>1119.596945037898</v>
      </c>
      <c r="Q87" s="61">
        <f>'Zeitnahme Staffellauf'!$M$11*(P87-'Einteilung Staffellauf'!B$17)^2+'Zeitnahme Staffellauf'!$O$11*(P87-'Einteilung Staffellauf'!B$17)+'Einteilung Staffellauf'!$E$17</f>
        <v>182.6723484570058</v>
      </c>
      <c r="R87" s="61">
        <f>'Einteilung Staffellauf'!B$19+'Einteilung Staffellauf'!B$20*$A87</f>
        <v>1442.5959015566405</v>
      </c>
      <c r="S87" s="61">
        <f>'Zeitnahme Staffellauf'!$M$12*(R87-'Einteilung Staffellauf'!B$19)^2+'Zeitnahme Staffellauf'!$O$12*(R87-'Einteilung Staffellauf'!B$19)+'Einteilung Staffellauf'!$E$19</f>
        <v>231.64167022265576</v>
      </c>
    </row>
    <row r="88" spans="1:19" x14ac:dyDescent="0.2">
      <c r="A88" s="60">
        <v>0.84</v>
      </c>
      <c r="B88" s="61">
        <f>'Zeitnahme Staffellauf'!$B$3+('Einteilung Staffellauf'!B$4-'Zeitnahme Staffellauf'!$B$3)*$A88</f>
        <v>36.129758449397237</v>
      </c>
      <c r="C88" s="61">
        <f>'Zeitnahme Staffellauf'!$M$4*(B88-'Zeitnahme Staffellauf'!$B$3)^2+'Zeitnahme Staffellauf'!$O$4*(B88-'Zeitnahme Staffellauf'!$B$3)+'Zeitnahme Staffellauf'!$B$4</f>
        <v>6.9389702366818131</v>
      </c>
      <c r="D88" s="61">
        <f>'Einteilung Staffellauf'!B$5+'Einteilung Staffellauf'!B$6*$A88</f>
        <v>137.70598644936467</v>
      </c>
      <c r="E88" s="61">
        <f>'Zeitnahme Staffellauf'!$M$5 *(D88 -'Einteilung Staffellauf'!B$5 )^2+'Zeitnahme Staffellauf'!$O$5*(D88 -'Einteilung Staffellauf'!B$5)+'Einteilung Staffellauf'!E$5</f>
        <v>23.673575377263365</v>
      </c>
      <c r="F88" s="61">
        <f>'Einteilung Staffellauf'!B$7 +'Einteilung Staffellauf'!B$8*$A88</f>
        <v>257.18791306618363</v>
      </c>
      <c r="G88" s="61">
        <f>'Zeitnahme Staffellauf'!$M$6*(F88-'Einteilung Staffellauf'!$B$7)^2+'Zeitnahme Staffellauf'!$O$6*(F88-'Einteilung Staffellauf'!$B$7)+'Einteilung Staffellauf'!$E$7</f>
        <v>44.453414366515602</v>
      </c>
      <c r="H88" s="61">
        <f>'Einteilung Staffellauf'!B$9 +'Einteilung Staffellauf'!B$10*$A88</f>
        <v>379.61271693567835</v>
      </c>
      <c r="I88" s="61">
        <f>'Zeitnahme Staffellauf'!$M$7 *(H88-'Einteilung Staffellauf'!B$9 )^2+'Zeitnahme Staffellauf'!$O$7 *(H88-'Einteilung Staffellauf'!B$9 )+'Einteilung Staffellauf'!E$9</f>
        <v>64.925663523024411</v>
      </c>
      <c r="J88" s="61">
        <f>'Einteilung Staffellauf'!B$11+'Einteilung Staffellauf'!B$12*$A88</f>
        <v>520.2134995003388</v>
      </c>
      <c r="K88" s="61">
        <f>'Zeitnahme Staffellauf'!$M$8 *(J88-'Einteilung Staffellauf'!B$11)^2+'Zeitnahme Staffellauf'!$O$8 *(J88-'Einteilung Staffellauf'!B$11)+'Einteilung Staffellauf'!$E$11</f>
        <v>88.248085723617763</v>
      </c>
      <c r="L88" s="61">
        <f>'Einteilung Staffellauf'!B$13+'Einteilung Staffellauf'!B$14*$A88</f>
        <v>666.06888659630249</v>
      </c>
      <c r="M88" s="61">
        <f>'Zeitnahme Staffellauf'!$M$9 *(L88-'Einteilung Staffellauf'!B$13)^2+'Zeitnahme Staffellauf'!$O$9 *(L88-'Einteilung Staffellauf'!B$13)+'Einteilung Staffellauf'!$E$13</f>
        <v>111.48102751820014</v>
      </c>
      <c r="N88" s="61">
        <f>'Einteilung Staffellauf'!B$15+'Einteilung Staffellauf'!B$16*$A88</f>
        <v>875.52445163639538</v>
      </c>
      <c r="O88" s="61">
        <f>'Zeitnahme Staffellauf'!$M$10*(N88-'Einteilung Staffellauf'!B$15)^2+'Zeitnahme Staffellauf'!$O$10*(N88-'Einteilung Staffellauf'!B$15)+'Einteilung Staffellauf'!$E$15</f>
        <v>145.31117795219973</v>
      </c>
      <c r="P88" s="61">
        <f>'Einteilung Staffellauf'!B$17+'Einteilung Staffellauf'!B$18*$A88</f>
        <v>1122.1105854877935</v>
      </c>
      <c r="Q88" s="61">
        <f>'Zeitnahme Staffellauf'!$M$11*(P88-'Einteilung Staffellauf'!B$17)^2+'Zeitnahme Staffellauf'!$O$11*(P88-'Einteilung Staffellauf'!B$17)+'Einteilung Staffellauf'!$E$17</f>
        <v>183.13411309082966</v>
      </c>
      <c r="R88" s="61">
        <f>'Einteilung Staffellauf'!B$19+'Einteilung Staffellauf'!B$20*$A88</f>
        <v>1445.9726132297794</v>
      </c>
      <c r="S88" s="61">
        <f>'Zeitnahme Staffellauf'!$M$12*(R88-'Einteilung Staffellauf'!B$19)^2+'Zeitnahme Staffellauf'!$O$12*(R88-'Einteilung Staffellauf'!B$19)+'Einteilung Staffellauf'!$E$19</f>
        <v>232.26131586551767</v>
      </c>
    </row>
    <row r="89" spans="1:19" x14ac:dyDescent="0.2">
      <c r="A89" s="60">
        <v>0.85</v>
      </c>
      <c r="B89" s="61">
        <f>'Zeitnahme Staffellauf'!$B$3+('Einteilung Staffellauf'!B$4-'Zeitnahme Staffellauf'!$B$3)*$A89</f>
        <v>36.440827002366248</v>
      </c>
      <c r="C89" s="61">
        <f>'Zeitnahme Staffellauf'!$M$4*(B89-'Zeitnahme Staffellauf'!$B$3)^2+'Zeitnahme Staffellauf'!$O$4*(B89-'Zeitnahme Staffellauf'!$B$3)+'Zeitnahme Staffellauf'!$B$4</f>
        <v>6.9971908296760734</v>
      </c>
      <c r="D89" s="61">
        <f>'Einteilung Staffellauf'!B$5+'Einteilung Staffellauf'!B$6*$A89</f>
        <v>138.85597610594161</v>
      </c>
      <c r="E89" s="61">
        <f>'Zeitnahme Staffellauf'!$M$5 *(D89 -'Einteilung Staffellauf'!B$5 )^2+'Zeitnahme Staffellauf'!$O$5*(D89 -'Einteilung Staffellauf'!B$5)+'Einteilung Staffellauf'!E$5</f>
        <v>23.890996576410323</v>
      </c>
      <c r="F89" s="61">
        <f>'Einteilung Staffellauf'!B$7 +'Einteilung Staffellauf'!B$8*$A89</f>
        <v>258.39127130560729</v>
      </c>
      <c r="G89" s="61">
        <f>'Zeitnahme Staffellauf'!$M$6*(F89-'Einteilung Staffellauf'!$B$7)^2+'Zeitnahme Staffellauf'!$O$6*(F89-'Einteilung Staffellauf'!$B$7)+'Einteilung Staffellauf'!$E$7</f>
        <v>44.683123498488868</v>
      </c>
      <c r="H89" s="61">
        <f>'Einteilung Staffellauf'!B$9 +'Einteilung Staffellauf'!B$10*$A89</f>
        <v>380.84094398375834</v>
      </c>
      <c r="I89" s="61">
        <f>'Zeitnahme Staffellauf'!$M$7 *(H89-'Einteilung Staffellauf'!B$9 )^2+'Zeitnahme Staffellauf'!$O$7 *(H89-'Einteilung Staffellauf'!B$9 )+'Einteilung Staffellauf'!E$9</f>
        <v>65.157425609443393</v>
      </c>
      <c r="J89" s="61">
        <f>'Einteilung Staffellauf'!B$11+'Einteilung Staffellauf'!B$12*$A89</f>
        <v>521.65337033123626</v>
      </c>
      <c r="K89" s="61">
        <f>'Zeitnahme Staffellauf'!$M$8 *(J89-'Einteilung Staffellauf'!B$11)^2+'Zeitnahme Staffellauf'!$O$8 *(J89-'Einteilung Staffellauf'!B$11)+'Einteilung Staffellauf'!$E$11</f>
        <v>88.519506416125594</v>
      </c>
      <c r="L89" s="61">
        <f>'Einteilung Staffellauf'!B$13+'Einteilung Staffellauf'!B$14*$A89</f>
        <v>667.53099914155962</v>
      </c>
      <c r="M89" s="61">
        <f>'Zeitnahme Staffellauf'!$M$9 *(L89-'Einteilung Staffellauf'!B$13)^2+'Zeitnahme Staffellauf'!$O$9 *(L89-'Einteilung Staffellauf'!B$13)+'Einteilung Staffellauf'!$E$13</f>
        <v>111.753320685608</v>
      </c>
      <c r="N89" s="61">
        <f>'Einteilung Staffellauf'!B$15+'Einteilung Staffellauf'!B$16*$A89</f>
        <v>877.73947264015703</v>
      </c>
      <c r="O89" s="61">
        <f>'Zeitnahme Staffellauf'!$M$10*(N89-'Einteilung Staffellauf'!B$15)^2+'Zeitnahme Staffellauf'!$O$10*(N89-'Einteilung Staffellauf'!B$15)+'Einteilung Staffellauf'!$E$15</f>
        <v>145.7265033115666</v>
      </c>
      <c r="P89" s="61">
        <f>'Einteilung Staffellauf'!B$17+'Einteilung Staffellauf'!B$18*$A89</f>
        <v>1124.6242259376888</v>
      </c>
      <c r="Q89" s="61">
        <f>'Zeitnahme Staffellauf'!$M$11*(P89-'Einteilung Staffellauf'!B$17)^2+'Zeitnahme Staffellauf'!$O$11*(P89-'Einteilung Staffellauf'!B$17)+'Einteilung Staffellauf'!$E$17</f>
        <v>183.59811441505573</v>
      </c>
      <c r="R89" s="61">
        <f>'Einteilung Staffellauf'!B$19+'Einteilung Staffellauf'!B$20*$A89</f>
        <v>1449.3493249029182</v>
      </c>
      <c r="S89" s="61">
        <f>'Zeitnahme Staffellauf'!$M$12*(R89-'Einteilung Staffellauf'!B$19)^2+'Zeitnahme Staffellauf'!$O$12*(R89-'Einteilung Staffellauf'!B$19)+'Einteilung Staffellauf'!$E$19</f>
        <v>232.88400667626871</v>
      </c>
    </row>
    <row r="90" spans="1:19" x14ac:dyDescent="0.2">
      <c r="A90" s="60">
        <v>0.86</v>
      </c>
      <c r="B90" s="61">
        <f>'Zeitnahme Staffellauf'!$B$3+('Einteilung Staffellauf'!B$4-'Zeitnahme Staffellauf'!$B$3)*$A90</f>
        <v>36.751895555335267</v>
      </c>
      <c r="C90" s="61">
        <f>'Zeitnahme Staffellauf'!$M$4*(B90-'Zeitnahme Staffellauf'!$B$3)^2+'Zeitnahme Staffellauf'!$O$4*(B90-'Zeitnahme Staffellauf'!$B$3)+'Zeitnahme Staffellauf'!$B$4</f>
        <v>7.0554846886576836</v>
      </c>
      <c r="D90" s="61">
        <f>'Einteilung Staffellauf'!B$5+'Einteilung Staffellauf'!B$6*$A90</f>
        <v>140.00596576251854</v>
      </c>
      <c r="E90" s="61">
        <f>'Zeitnahme Staffellauf'!$M$5 *(D90 -'Einteilung Staffellauf'!B$5 )^2+'Zeitnahme Staffellauf'!$O$5*(D90 -'Einteilung Staffellauf'!B$5)+'Einteilung Staffellauf'!E$5</f>
        <v>24.109109399365174</v>
      </c>
      <c r="F90" s="61">
        <f>'Einteilung Staffellauf'!B$7 +'Einteilung Staffellauf'!B$8*$A90</f>
        <v>259.59462954503095</v>
      </c>
      <c r="G90" s="61">
        <f>'Zeitnahme Staffellauf'!$M$6*(F90-'Einteilung Staffellauf'!$B$7)^2+'Zeitnahme Staffellauf'!$O$6*(F90-'Einteilung Staffellauf'!$B$7)+'Einteilung Staffellauf'!$E$7</f>
        <v>44.913414552630151</v>
      </c>
      <c r="H90" s="61">
        <f>'Einteilung Staffellauf'!B$9 +'Einteilung Staffellauf'!B$10*$A90</f>
        <v>382.06917103183827</v>
      </c>
      <c r="I90" s="61">
        <f>'Zeitnahme Staffellauf'!$M$7 *(H90-'Einteilung Staffellauf'!B$9 )^2+'Zeitnahme Staffellauf'!$O$7 *(H90-'Einteilung Staffellauf'!B$9 )+'Einteilung Staffellauf'!E$9</f>
        <v>65.38995546697565</v>
      </c>
      <c r="J90" s="61">
        <f>'Einteilung Staffellauf'!B$11+'Einteilung Staffellauf'!B$12*$A90</f>
        <v>523.09324116213361</v>
      </c>
      <c r="K90" s="61">
        <f>'Zeitnahme Staffellauf'!$M$8 *(J90-'Einteilung Staffellauf'!B$11)^2+'Zeitnahme Staffellauf'!$O$8 *(J90-'Einteilung Staffellauf'!B$11)+'Einteilung Staffellauf'!$E$11</f>
        <v>88.791845103559567</v>
      </c>
      <c r="L90" s="61">
        <f>'Einteilung Staffellauf'!B$13+'Einteilung Staffellauf'!B$14*$A90</f>
        <v>668.99311168681686</v>
      </c>
      <c r="M90" s="61">
        <f>'Zeitnahme Staffellauf'!$M$9 *(L90-'Einteilung Staffellauf'!B$13)^2+'Zeitnahme Staffellauf'!$O$9 *(L90-'Einteilung Staffellauf'!B$13)+'Einteilung Staffellauf'!$E$13</f>
        <v>112.0267602324946</v>
      </c>
      <c r="N90" s="61">
        <f>'Einteilung Staffellauf'!B$15+'Einteilung Staffellauf'!B$16*$A90</f>
        <v>879.95449364391868</v>
      </c>
      <c r="O90" s="61">
        <f>'Zeitnahme Staffellauf'!$M$10*(N90-'Einteilung Staffellauf'!B$15)^2+'Zeitnahme Staffellauf'!$O$10*(N90-'Einteilung Staffellauf'!B$15)+'Einteilung Staffellauf'!$E$15</f>
        <v>146.14338369501436</v>
      </c>
      <c r="P90" s="61">
        <f>'Einteilung Staffellauf'!B$17+'Einteilung Staffellauf'!B$18*$A90</f>
        <v>1127.1378663875842</v>
      </c>
      <c r="Q90" s="61">
        <f>'Zeitnahme Staffellauf'!$M$11*(P90-'Einteilung Staffellauf'!B$17)^2+'Zeitnahme Staffellauf'!$O$11*(P90-'Einteilung Staffellauf'!B$17)+'Einteilung Staffellauf'!$E$17</f>
        <v>184.06435242968399</v>
      </c>
      <c r="R90" s="61">
        <f>'Einteilung Staffellauf'!B$19+'Einteilung Staffellauf'!B$20*$A90</f>
        <v>1452.7260365760571</v>
      </c>
      <c r="S90" s="61">
        <f>'Zeitnahme Staffellauf'!$M$12*(R90-'Einteilung Staffellauf'!B$19)^2+'Zeitnahme Staffellauf'!$O$12*(R90-'Einteilung Staffellauf'!B$19)+'Einteilung Staffellauf'!$E$19</f>
        <v>233.50974265490893</v>
      </c>
    </row>
    <row r="91" spans="1:19" x14ac:dyDescent="0.2">
      <c r="A91" s="60">
        <v>0.87</v>
      </c>
      <c r="B91" s="61">
        <f>'Zeitnahme Staffellauf'!$B$3+('Einteilung Staffellauf'!B$4-'Zeitnahme Staffellauf'!$B$3)*$A91</f>
        <v>37.062964108304286</v>
      </c>
      <c r="C91" s="61">
        <f>'Zeitnahme Staffellauf'!$M$4*(B91-'Zeitnahme Staffellauf'!$B$3)^2+'Zeitnahme Staffellauf'!$O$4*(B91-'Zeitnahme Staffellauf'!$B$3)+'Zeitnahme Staffellauf'!$B$4</f>
        <v>7.1138518136266438</v>
      </c>
      <c r="D91" s="61">
        <f>'Einteilung Staffellauf'!B$5+'Einteilung Staffellauf'!B$6*$A91</f>
        <v>141.15595541909551</v>
      </c>
      <c r="E91" s="61">
        <f>'Zeitnahme Staffellauf'!$M$5 *(D91 -'Einteilung Staffellauf'!B$5 )^2+'Zeitnahme Staffellauf'!$O$5*(D91 -'Einteilung Staffellauf'!B$5)+'Einteilung Staffellauf'!E$5</f>
        <v>24.327913846127906</v>
      </c>
      <c r="F91" s="61">
        <f>'Einteilung Staffellauf'!B$7 +'Einteilung Staffellauf'!B$8*$A91</f>
        <v>260.79798778445462</v>
      </c>
      <c r="G91" s="61">
        <f>'Zeitnahme Staffellauf'!$M$6*(F91-'Einteilung Staffellauf'!$B$7)^2+'Zeitnahme Staffellauf'!$O$6*(F91-'Einteilung Staffellauf'!$B$7)+'Einteilung Staffellauf'!$E$7</f>
        <v>45.144287528939444</v>
      </c>
      <c r="H91" s="61">
        <f>'Einteilung Staffellauf'!B$9 +'Einteilung Staffellauf'!B$10*$A91</f>
        <v>383.29739807991825</v>
      </c>
      <c r="I91" s="61">
        <f>'Zeitnahme Staffellauf'!$M$7 *(H91-'Einteilung Staffellauf'!B$9 )^2+'Zeitnahme Staffellauf'!$O$7 *(H91-'Einteilung Staffellauf'!B$9 )+'Einteilung Staffellauf'!E$9</f>
        <v>65.623253095621209</v>
      </c>
      <c r="J91" s="61">
        <f>'Einteilung Staffellauf'!B$11+'Einteilung Staffellauf'!B$12*$A91</f>
        <v>524.53311199303107</v>
      </c>
      <c r="K91" s="61">
        <f>'Zeitnahme Staffellauf'!$M$8 *(J91-'Einteilung Staffellauf'!B$11)^2+'Zeitnahme Staffellauf'!$O$8 *(J91-'Einteilung Staffellauf'!B$11)+'Einteilung Staffellauf'!$E$11</f>
        <v>89.065101785919694</v>
      </c>
      <c r="L91" s="61">
        <f>'Einteilung Staffellauf'!B$13+'Einteilung Staffellauf'!B$14*$A91</f>
        <v>670.4552242320741</v>
      </c>
      <c r="M91" s="61">
        <f>'Zeitnahme Staffellauf'!$M$9 *(L91-'Einteilung Staffellauf'!B$13)^2+'Zeitnahme Staffellauf'!$O$9 *(L91-'Einteilung Staffellauf'!B$13)+'Einteilung Staffellauf'!$E$13</f>
        <v>112.30134615885987</v>
      </c>
      <c r="N91" s="61">
        <f>'Einteilung Staffellauf'!B$15+'Einteilung Staffellauf'!B$16*$A91</f>
        <v>882.16951464768033</v>
      </c>
      <c r="O91" s="61">
        <f>'Zeitnahme Staffellauf'!$M$10*(N91-'Einteilung Staffellauf'!B$15)^2+'Zeitnahme Staffellauf'!$O$10*(N91-'Einteilung Staffellauf'!B$15)+'Einteilung Staffellauf'!$E$15</f>
        <v>146.56181910254298</v>
      </c>
      <c r="P91" s="61">
        <f>'Einteilung Staffellauf'!B$17+'Einteilung Staffellauf'!B$18*$A91</f>
        <v>1129.6515068374797</v>
      </c>
      <c r="Q91" s="61">
        <f>'Zeitnahme Staffellauf'!$M$11*(P91-'Einteilung Staffellauf'!B$17)^2+'Zeitnahme Staffellauf'!$O$11*(P91-'Einteilung Staffellauf'!B$17)+'Einteilung Staffellauf'!$E$17</f>
        <v>184.53282713471455</v>
      </c>
      <c r="R91" s="61">
        <f>'Einteilung Staffellauf'!B$19+'Einteilung Staffellauf'!B$20*$A91</f>
        <v>1456.1027482491959</v>
      </c>
      <c r="S91" s="61">
        <f>'Zeitnahme Staffellauf'!$M$12*(R91-'Einteilung Staffellauf'!B$19)^2+'Zeitnahme Staffellauf'!$O$12*(R91-'Einteilung Staffellauf'!B$19)+'Einteilung Staffellauf'!$E$19</f>
        <v>234.13852380143828</v>
      </c>
    </row>
    <row r="92" spans="1:19" x14ac:dyDescent="0.2">
      <c r="A92" s="60">
        <v>0.88</v>
      </c>
      <c r="B92" s="61">
        <f>'Zeitnahme Staffellauf'!$B$3+('Einteilung Staffellauf'!B$4-'Zeitnahme Staffellauf'!$B$3)*$A92</f>
        <v>37.37403266127329</v>
      </c>
      <c r="C92" s="61">
        <f>'Zeitnahme Staffellauf'!$M$4*(B92-'Zeitnahme Staffellauf'!$B$3)^2+'Zeitnahme Staffellauf'!$O$4*(B92-'Zeitnahme Staffellauf'!$B$3)+'Zeitnahme Staffellauf'!$B$4</f>
        <v>7.1722922045829485</v>
      </c>
      <c r="D92" s="61">
        <f>'Einteilung Staffellauf'!B$5+'Einteilung Staffellauf'!B$6*$A92</f>
        <v>142.30594507567244</v>
      </c>
      <c r="E92" s="61">
        <f>'Zeitnahme Staffellauf'!$M$5 *(D92 -'Einteilung Staffellauf'!B$5 )^2+'Zeitnahme Staffellauf'!$O$5*(D92 -'Einteilung Staffellauf'!B$5)+'Einteilung Staffellauf'!E$5</f>
        <v>24.547409916698527</v>
      </c>
      <c r="F92" s="61">
        <f>'Einteilung Staffellauf'!B$7 +'Einteilung Staffellauf'!B$8*$A92</f>
        <v>262.00134602387828</v>
      </c>
      <c r="G92" s="61">
        <f>'Zeitnahme Staffellauf'!$M$6*(F92-'Einteilung Staffellauf'!$B$7)^2+'Zeitnahme Staffellauf'!$O$6*(F92-'Einteilung Staffellauf'!$B$7)+'Einteilung Staffellauf'!$E$7</f>
        <v>45.375742427416746</v>
      </c>
      <c r="H92" s="61">
        <f>'Einteilung Staffellauf'!B$9 +'Einteilung Staffellauf'!B$10*$A92</f>
        <v>384.52562512799818</v>
      </c>
      <c r="I92" s="61">
        <f>'Zeitnahme Staffellauf'!$M$7 *(H92-'Einteilung Staffellauf'!B$9 )^2+'Zeitnahme Staffellauf'!$O$7 *(H92-'Einteilung Staffellauf'!B$9 )+'Einteilung Staffellauf'!E$9</f>
        <v>65.857318495380028</v>
      </c>
      <c r="J92" s="61">
        <f>'Einteilung Staffellauf'!B$11+'Einteilung Staffellauf'!B$12*$A92</f>
        <v>525.97298282392842</v>
      </c>
      <c r="K92" s="61">
        <f>'Zeitnahme Staffellauf'!$M$8 *(J92-'Einteilung Staffellauf'!B$11)^2+'Zeitnahme Staffellauf'!$O$8 *(J92-'Einteilung Staffellauf'!B$11)+'Einteilung Staffellauf'!$E$11</f>
        <v>89.339276463205977</v>
      </c>
      <c r="L92" s="61">
        <f>'Einteilung Staffellauf'!B$13+'Einteilung Staffellauf'!B$14*$A92</f>
        <v>671.91733677733123</v>
      </c>
      <c r="M92" s="61">
        <f>'Zeitnahme Staffellauf'!$M$9 *(L92-'Einteilung Staffellauf'!B$13)^2+'Zeitnahme Staffellauf'!$O$9 *(L92-'Einteilung Staffellauf'!B$13)+'Einteilung Staffellauf'!$E$13</f>
        <v>112.57707846470382</v>
      </c>
      <c r="N92" s="61">
        <f>'Einteilung Staffellauf'!B$15+'Einteilung Staffellauf'!B$16*$A92</f>
        <v>884.38453565144198</v>
      </c>
      <c r="O92" s="61">
        <f>'Zeitnahme Staffellauf'!$M$10*(N92-'Einteilung Staffellauf'!B$15)^2+'Zeitnahme Staffellauf'!$O$10*(N92-'Einteilung Staffellauf'!B$15)+'Einteilung Staffellauf'!$E$15</f>
        <v>146.98180953415255</v>
      </c>
      <c r="P92" s="61">
        <f>'Einteilung Staffellauf'!B$17+'Einteilung Staffellauf'!B$18*$A92</f>
        <v>1132.165147287375</v>
      </c>
      <c r="Q92" s="61">
        <f>'Zeitnahme Staffellauf'!$M$11*(P92-'Einteilung Staffellauf'!B$17)^2+'Zeitnahme Staffellauf'!$O$11*(P92-'Einteilung Staffellauf'!B$17)+'Einteilung Staffellauf'!$E$17</f>
        <v>185.00353853014727</v>
      </c>
      <c r="R92" s="61">
        <f>'Einteilung Staffellauf'!B$19+'Einteilung Staffellauf'!B$20*$A92</f>
        <v>1459.4794599223346</v>
      </c>
      <c r="S92" s="61">
        <f>'Zeitnahme Staffellauf'!$M$12*(R92-'Einteilung Staffellauf'!B$19)^2+'Zeitnahme Staffellauf'!$O$12*(R92-'Einteilung Staffellauf'!B$19)+'Einteilung Staffellauf'!$E$19</f>
        <v>234.77035011585679</v>
      </c>
    </row>
    <row r="93" spans="1:19" x14ac:dyDescent="0.2">
      <c r="A93" s="60">
        <v>0.89</v>
      </c>
      <c r="B93" s="61">
        <f>'Zeitnahme Staffellauf'!$B$3+('Einteilung Staffellauf'!B$4-'Zeitnahme Staffellauf'!$B$3)*$A93</f>
        <v>37.685101214242309</v>
      </c>
      <c r="C93" s="61">
        <f>'Zeitnahme Staffellauf'!$M$4*(B93-'Zeitnahme Staffellauf'!$B$3)^2+'Zeitnahme Staffellauf'!$O$4*(B93-'Zeitnahme Staffellauf'!$B$3)+'Zeitnahme Staffellauf'!$B$4</f>
        <v>7.2308058615266066</v>
      </c>
      <c r="D93" s="61">
        <f>'Einteilung Staffellauf'!B$5+'Einteilung Staffellauf'!B$6*$A93</f>
        <v>143.45593473224937</v>
      </c>
      <c r="E93" s="61">
        <f>'Zeitnahme Staffellauf'!$M$5 *(D93 -'Einteilung Staffellauf'!B$5 )^2+'Zeitnahme Staffellauf'!$O$5*(D93 -'Einteilung Staffellauf'!B$5)+'Einteilung Staffellauf'!E$5</f>
        <v>24.767597611077029</v>
      </c>
      <c r="F93" s="61">
        <f>'Einteilung Staffellauf'!B$7 +'Einteilung Staffellauf'!B$8*$A93</f>
        <v>263.20470426330195</v>
      </c>
      <c r="G93" s="61">
        <f>'Zeitnahme Staffellauf'!$M$6*(F93-'Einteilung Staffellauf'!$B$7)^2+'Zeitnahme Staffellauf'!$O$6*(F93-'Einteilung Staffellauf'!$B$7)+'Einteilung Staffellauf'!$E$7</f>
        <v>45.607779248062059</v>
      </c>
      <c r="H93" s="61">
        <f>'Einteilung Staffellauf'!B$9 +'Einteilung Staffellauf'!B$10*$A93</f>
        <v>385.75385217607811</v>
      </c>
      <c r="I93" s="61">
        <f>'Zeitnahme Staffellauf'!$M$7 *(H93-'Einteilung Staffellauf'!B$9 )^2+'Zeitnahme Staffellauf'!$O$7 *(H93-'Einteilung Staffellauf'!B$9 )+'Einteilung Staffellauf'!E$9</f>
        <v>66.092151666252136</v>
      </c>
      <c r="J93" s="61">
        <f>'Einteilung Staffellauf'!B$11+'Einteilung Staffellauf'!B$12*$A93</f>
        <v>527.41285365482577</v>
      </c>
      <c r="K93" s="61">
        <f>'Zeitnahme Staffellauf'!$M$8 *(J93-'Einteilung Staffellauf'!B$11)^2+'Zeitnahme Staffellauf'!$O$8 *(J93-'Einteilung Staffellauf'!B$11)+'Einteilung Staffellauf'!$E$11</f>
        <v>89.614369135418386</v>
      </c>
      <c r="L93" s="61">
        <f>'Einteilung Staffellauf'!B$13+'Einteilung Staffellauf'!B$14*$A93</f>
        <v>673.37944932258847</v>
      </c>
      <c r="M93" s="61">
        <f>'Zeitnahme Staffellauf'!$M$9 *(L93-'Einteilung Staffellauf'!B$13)^2+'Zeitnahme Staffellauf'!$O$9 *(L93-'Einteilung Staffellauf'!B$13)+'Einteilung Staffellauf'!$E$13</f>
        <v>112.8539571500265</v>
      </c>
      <c r="N93" s="61">
        <f>'Einteilung Staffellauf'!B$15+'Einteilung Staffellauf'!B$16*$A93</f>
        <v>886.59955665520363</v>
      </c>
      <c r="O93" s="61">
        <f>'Zeitnahme Staffellauf'!$M$10*(N93-'Einteilung Staffellauf'!B$15)^2+'Zeitnahme Staffellauf'!$O$10*(N93-'Einteilung Staffellauf'!B$15)+'Einteilung Staffellauf'!$E$15</f>
        <v>147.40335498984297</v>
      </c>
      <c r="P93" s="61">
        <f>'Einteilung Staffellauf'!B$17+'Einteilung Staffellauf'!B$18*$A93</f>
        <v>1134.6787877372703</v>
      </c>
      <c r="Q93" s="61">
        <f>'Zeitnahme Staffellauf'!$M$11*(P93-'Einteilung Staffellauf'!B$17)^2+'Zeitnahme Staffellauf'!$O$11*(P93-'Einteilung Staffellauf'!B$17)+'Einteilung Staffellauf'!$E$17</f>
        <v>185.4764866159822</v>
      </c>
      <c r="R93" s="61">
        <f>'Einteilung Staffellauf'!B$19+'Einteilung Staffellauf'!B$20*$A93</f>
        <v>1462.8561715954734</v>
      </c>
      <c r="S93" s="61">
        <f>'Zeitnahme Staffellauf'!$M$12*(R93-'Einteilung Staffellauf'!B$19)^2+'Zeitnahme Staffellauf'!$O$12*(R93-'Einteilung Staffellauf'!B$19)+'Einteilung Staffellauf'!$E$19</f>
        <v>235.40522159816442</v>
      </c>
    </row>
    <row r="94" spans="1:19" x14ac:dyDescent="0.2">
      <c r="A94" s="60">
        <v>0.9</v>
      </c>
      <c r="B94" s="61">
        <f>'Zeitnahme Staffellauf'!$B$3+('Einteilung Staffellauf'!B$4-'Zeitnahme Staffellauf'!$B$3)*$A94</f>
        <v>37.996169767211327</v>
      </c>
      <c r="C94" s="61">
        <f>'Zeitnahme Staffellauf'!$M$4*(B94-'Zeitnahme Staffellauf'!$B$3)^2+'Zeitnahme Staffellauf'!$O$4*(B94-'Zeitnahme Staffellauf'!$B$3)+'Zeitnahme Staffellauf'!$B$4</f>
        <v>7.2893927844576112</v>
      </c>
      <c r="D94" s="61">
        <f>'Einteilung Staffellauf'!B$5+'Einteilung Staffellauf'!B$6*$A94</f>
        <v>144.60592438882634</v>
      </c>
      <c r="E94" s="61">
        <f>'Zeitnahme Staffellauf'!$M$5 *(D94 -'Einteilung Staffellauf'!B$5 )^2+'Zeitnahme Staffellauf'!$O$5*(D94 -'Einteilung Staffellauf'!B$5)+'Einteilung Staffellauf'!E$5</f>
        <v>24.988476929263427</v>
      </c>
      <c r="F94" s="61">
        <f>'Einteilung Staffellauf'!B$7 +'Einteilung Staffellauf'!B$8*$A94</f>
        <v>264.40806250272567</v>
      </c>
      <c r="G94" s="61">
        <f>'Zeitnahme Staffellauf'!$M$6*(F94-'Einteilung Staffellauf'!$B$7)^2+'Zeitnahme Staffellauf'!$O$6*(F94-'Einteilung Staffellauf'!$B$7)+'Einteilung Staffellauf'!$E$7</f>
        <v>45.840397990875402</v>
      </c>
      <c r="H94" s="61">
        <f>'Einteilung Staffellauf'!B$9 +'Einteilung Staffellauf'!B$10*$A94</f>
        <v>386.9820792241581</v>
      </c>
      <c r="I94" s="61">
        <f>'Zeitnahme Staffellauf'!$M$7 *(H94-'Einteilung Staffellauf'!B$9 )^2+'Zeitnahme Staffellauf'!$O$7 *(H94-'Einteilung Staffellauf'!B$9 )+'Einteilung Staffellauf'!E$9</f>
        <v>66.327752608237546</v>
      </c>
      <c r="J94" s="61">
        <f>'Einteilung Staffellauf'!B$11+'Einteilung Staffellauf'!B$12*$A94</f>
        <v>528.85272448572323</v>
      </c>
      <c r="K94" s="61">
        <f>'Zeitnahme Staffellauf'!$M$8 *(J94-'Einteilung Staffellauf'!B$11)^2+'Zeitnahme Staffellauf'!$O$8 *(J94-'Einteilung Staffellauf'!B$11)+'Einteilung Staffellauf'!$E$11</f>
        <v>89.890379802556978</v>
      </c>
      <c r="L94" s="61">
        <f>'Einteilung Staffellauf'!B$13+'Einteilung Staffellauf'!B$14*$A94</f>
        <v>674.84156186784571</v>
      </c>
      <c r="M94" s="61">
        <f>'Zeitnahme Staffellauf'!$M$9 *(L94-'Einteilung Staffellauf'!B$13)^2+'Zeitnahme Staffellauf'!$O$9 *(L94-'Einteilung Staffellauf'!B$13)+'Einteilung Staffellauf'!$E$13</f>
        <v>113.13198221482786</v>
      </c>
      <c r="N94" s="61">
        <f>'Einteilung Staffellauf'!B$15+'Einteilung Staffellauf'!B$16*$A94</f>
        <v>888.81457765896528</v>
      </c>
      <c r="O94" s="61">
        <f>'Zeitnahme Staffellauf'!$M$10*(N94-'Einteilung Staffellauf'!B$15)^2+'Zeitnahme Staffellauf'!$O$10*(N94-'Einteilung Staffellauf'!B$15)+'Einteilung Staffellauf'!$E$15</f>
        <v>147.8264554696143</v>
      </c>
      <c r="P94" s="61">
        <f>'Einteilung Staffellauf'!B$17+'Einteilung Staffellauf'!B$18*$A94</f>
        <v>1137.1924281871657</v>
      </c>
      <c r="Q94" s="61">
        <f>'Zeitnahme Staffellauf'!$M$11*(P94-'Einteilung Staffellauf'!B$17)^2+'Zeitnahme Staffellauf'!$O$11*(P94-'Einteilung Staffellauf'!B$17)+'Einteilung Staffellauf'!$E$17</f>
        <v>185.9516713922194</v>
      </c>
      <c r="R94" s="61">
        <f>'Einteilung Staffellauf'!B$19+'Einteilung Staffellauf'!B$20*$A94</f>
        <v>1466.2328832686123</v>
      </c>
      <c r="S94" s="61">
        <f>'Zeitnahme Staffellauf'!$M$12*(R94-'Einteilung Staffellauf'!B$19)^2+'Zeitnahme Staffellauf'!$O$12*(R94-'Einteilung Staffellauf'!B$19)+'Einteilung Staffellauf'!$E$19</f>
        <v>236.04313824836129</v>
      </c>
    </row>
    <row r="95" spans="1:19" x14ac:dyDescent="0.2">
      <c r="A95" s="60">
        <v>0.91</v>
      </c>
      <c r="B95" s="61">
        <f>'Zeitnahme Staffellauf'!$B$3+('Einteilung Staffellauf'!B$4-'Zeitnahme Staffellauf'!$B$3)*$A95</f>
        <v>38.307238320180339</v>
      </c>
      <c r="C95" s="61">
        <f>'Zeitnahme Staffellauf'!$M$4*(B95-'Zeitnahme Staffellauf'!$B$3)^2+'Zeitnahme Staffellauf'!$O$4*(B95-'Zeitnahme Staffellauf'!$B$3)+'Zeitnahme Staffellauf'!$B$4</f>
        <v>7.3480529733759656</v>
      </c>
      <c r="D95" s="61">
        <f>'Einteilung Staffellauf'!B$5+'Einteilung Staffellauf'!B$6*$A95</f>
        <v>145.75591404540327</v>
      </c>
      <c r="E95" s="61">
        <f>'Zeitnahme Staffellauf'!$M$5 *(D95 -'Einteilung Staffellauf'!B$5 )^2+'Zeitnahme Staffellauf'!$O$5*(D95 -'Einteilung Staffellauf'!B$5)+'Einteilung Staffellauf'!E$5</f>
        <v>25.2100478712577</v>
      </c>
      <c r="F95" s="61">
        <f>'Einteilung Staffellauf'!B$7 +'Einteilung Staffellauf'!B$8*$A95</f>
        <v>265.61142074214933</v>
      </c>
      <c r="G95" s="61">
        <f>'Zeitnahme Staffellauf'!$M$6*(F95-'Einteilung Staffellauf'!$B$7)^2+'Zeitnahme Staffellauf'!$O$6*(F95-'Einteilung Staffellauf'!$B$7)+'Einteilung Staffellauf'!$E$7</f>
        <v>46.073598655856735</v>
      </c>
      <c r="H95" s="61">
        <f>'Einteilung Staffellauf'!B$9 +'Einteilung Staffellauf'!B$10*$A95</f>
        <v>388.21030627223809</v>
      </c>
      <c r="I95" s="61">
        <f>'Zeitnahme Staffellauf'!$M$7 *(H95-'Einteilung Staffellauf'!B$9 )^2+'Zeitnahme Staffellauf'!$O$7 *(H95-'Einteilung Staffellauf'!B$9 )+'Einteilung Staffellauf'!E$9</f>
        <v>66.564121321336216</v>
      </c>
      <c r="J95" s="61">
        <f>'Einteilung Staffellauf'!B$11+'Einteilung Staffellauf'!B$12*$A95</f>
        <v>530.29259531662058</v>
      </c>
      <c r="K95" s="61">
        <f>'Zeitnahme Staffellauf'!$M$8 *(J95-'Einteilung Staffellauf'!B$11)^2+'Zeitnahme Staffellauf'!$O$8 *(J95-'Einteilung Staffellauf'!B$11)+'Einteilung Staffellauf'!$E$11</f>
        <v>90.167308464621698</v>
      </c>
      <c r="L95" s="61">
        <f>'Einteilung Staffellauf'!B$13+'Einteilung Staffellauf'!B$14*$A95</f>
        <v>676.30367441310295</v>
      </c>
      <c r="M95" s="61">
        <f>'Zeitnahme Staffellauf'!$M$9 *(L95-'Einteilung Staffellauf'!B$13)^2+'Zeitnahme Staffellauf'!$O$9 *(L95-'Einteilung Staffellauf'!B$13)+'Einteilung Staffellauf'!$E$13</f>
        <v>113.41115365910792</v>
      </c>
      <c r="N95" s="61">
        <f>'Einteilung Staffellauf'!B$15+'Einteilung Staffellauf'!B$16*$A95</f>
        <v>891.02959866272693</v>
      </c>
      <c r="O95" s="61">
        <f>'Zeitnahme Staffellauf'!$M$10*(N95-'Einteilung Staffellauf'!B$15)^2+'Zeitnahme Staffellauf'!$O$10*(N95-'Einteilung Staffellauf'!B$15)+'Einteilung Staffellauf'!$E$15</f>
        <v>148.2511109734665</v>
      </c>
      <c r="P95" s="61">
        <f>'Einteilung Staffellauf'!B$17+'Einteilung Staffellauf'!B$18*$A95</f>
        <v>1139.7060686370612</v>
      </c>
      <c r="Q95" s="61">
        <f>'Zeitnahme Staffellauf'!$M$11*(P95-'Einteilung Staffellauf'!B$17)^2+'Zeitnahme Staffellauf'!$O$11*(P95-'Einteilung Staffellauf'!B$17)+'Einteilung Staffellauf'!$E$17</f>
        <v>186.42909285885881</v>
      </c>
      <c r="R95" s="61">
        <f>'Einteilung Staffellauf'!B$19+'Einteilung Staffellauf'!B$20*$A95</f>
        <v>1469.6095949417511</v>
      </c>
      <c r="S95" s="61">
        <f>'Zeitnahme Staffellauf'!$M$12*(R95-'Einteilung Staffellauf'!B$19)^2+'Zeitnahme Staffellauf'!$O$12*(R95-'Einteilung Staffellauf'!B$19)+'Einteilung Staffellauf'!$E$19</f>
        <v>236.68410006644726</v>
      </c>
    </row>
    <row r="96" spans="1:19" x14ac:dyDescent="0.2">
      <c r="A96" s="60">
        <v>0.92</v>
      </c>
      <c r="B96" s="61">
        <f>'Zeitnahme Staffellauf'!$B$3+('Einteilung Staffellauf'!B$4-'Zeitnahme Staffellauf'!$B$3)*$A96</f>
        <v>38.618306873149351</v>
      </c>
      <c r="C96" s="61">
        <f>'Zeitnahme Staffellauf'!$M$4*(B96-'Zeitnahme Staffellauf'!$B$3)^2+'Zeitnahme Staffellauf'!$O$4*(B96-'Zeitnahme Staffellauf'!$B$3)+'Zeitnahme Staffellauf'!$B$4</f>
        <v>7.40678642828167</v>
      </c>
      <c r="D96" s="61">
        <f>'Einteilung Staffellauf'!B$5+'Einteilung Staffellauf'!B$6*$A96</f>
        <v>146.90590370198021</v>
      </c>
      <c r="E96" s="61">
        <f>'Zeitnahme Staffellauf'!$M$5 *(D96 -'Einteilung Staffellauf'!B$5 )^2+'Zeitnahme Staffellauf'!$O$5*(D96 -'Einteilung Staffellauf'!B$5)+'Einteilung Staffellauf'!E$5</f>
        <v>25.432310437059861</v>
      </c>
      <c r="F96" s="61">
        <f>'Einteilung Staffellauf'!B$7 +'Einteilung Staffellauf'!B$8*$A96</f>
        <v>266.814778981573</v>
      </c>
      <c r="G96" s="61">
        <f>'Zeitnahme Staffellauf'!$M$6*(F96-'Einteilung Staffellauf'!$B$7)^2+'Zeitnahme Staffellauf'!$O$6*(F96-'Einteilung Staffellauf'!$B$7)+'Einteilung Staffellauf'!$E$7</f>
        <v>46.307381243006084</v>
      </c>
      <c r="H96" s="61">
        <f>'Einteilung Staffellauf'!B$9 +'Einteilung Staffellauf'!B$10*$A96</f>
        <v>389.43853332031802</v>
      </c>
      <c r="I96" s="61">
        <f>'Zeitnahme Staffellauf'!$M$7 *(H96-'Einteilung Staffellauf'!B$9 )^2+'Zeitnahme Staffellauf'!$O$7 *(H96-'Einteilung Staffellauf'!B$9 )+'Einteilung Staffellauf'!E$9</f>
        <v>66.801257805548175</v>
      </c>
      <c r="J96" s="61">
        <f>'Einteilung Staffellauf'!B$11+'Einteilung Staffellauf'!B$12*$A96</f>
        <v>531.73246614751804</v>
      </c>
      <c r="K96" s="61">
        <f>'Zeitnahme Staffellauf'!$M$8 *(J96-'Einteilung Staffellauf'!B$11)^2+'Zeitnahme Staffellauf'!$O$8 *(J96-'Einteilung Staffellauf'!B$11)+'Einteilung Staffellauf'!$E$11</f>
        <v>90.445155121612601</v>
      </c>
      <c r="L96" s="61">
        <f>'Einteilung Staffellauf'!B$13+'Einteilung Staffellauf'!B$14*$A96</f>
        <v>677.76578695836008</v>
      </c>
      <c r="M96" s="61">
        <f>'Zeitnahme Staffellauf'!$M$9 *(L96-'Einteilung Staffellauf'!B$13)^2+'Zeitnahme Staffellauf'!$O$9 *(L96-'Einteilung Staffellauf'!B$13)+'Einteilung Staffellauf'!$E$13</f>
        <v>113.69147148286666</v>
      </c>
      <c r="N96" s="61">
        <f>'Einteilung Staffellauf'!B$15+'Einteilung Staffellauf'!B$16*$A96</f>
        <v>893.24461966648846</v>
      </c>
      <c r="O96" s="61">
        <f>'Zeitnahme Staffellauf'!$M$10*(N96-'Einteilung Staffellauf'!B$15)^2+'Zeitnahme Staffellauf'!$O$10*(N96-'Einteilung Staffellauf'!B$15)+'Einteilung Staffellauf'!$E$15</f>
        <v>148.6773215013996</v>
      </c>
      <c r="P96" s="61">
        <f>'Einteilung Staffellauf'!B$17+'Einteilung Staffellauf'!B$18*$A96</f>
        <v>1142.2197090869565</v>
      </c>
      <c r="Q96" s="61">
        <f>'Zeitnahme Staffellauf'!$M$11*(P96-'Einteilung Staffellauf'!B$17)^2+'Zeitnahme Staffellauf'!$O$11*(P96-'Einteilung Staffellauf'!B$17)+'Einteilung Staffellauf'!$E$17</f>
        <v>186.90875101590044</v>
      </c>
      <c r="R96" s="61">
        <f>'Einteilung Staffellauf'!B$19+'Einteilung Staffellauf'!B$20*$A96</f>
        <v>1472.9863066148898</v>
      </c>
      <c r="S96" s="61">
        <f>'Zeitnahme Staffellauf'!$M$12*(R96-'Einteilung Staffellauf'!B$19)^2+'Zeitnahme Staffellauf'!$O$12*(R96-'Einteilung Staffellauf'!B$19)+'Einteilung Staffellauf'!$E$19</f>
        <v>237.32810705242235</v>
      </c>
    </row>
    <row r="97" spans="1:19" x14ac:dyDescent="0.2">
      <c r="A97" s="60">
        <v>0.93</v>
      </c>
      <c r="B97" s="61">
        <f>'Zeitnahme Staffellauf'!$B$3+('Einteilung Staffellauf'!B$4-'Zeitnahme Staffellauf'!$B$3)*$A97</f>
        <v>38.929375426118369</v>
      </c>
      <c r="C97" s="61">
        <f>'Zeitnahme Staffellauf'!$M$4*(B97-'Zeitnahme Staffellauf'!$B$3)^2+'Zeitnahme Staffellauf'!$O$4*(B97-'Zeitnahme Staffellauf'!$B$3)+'Zeitnahme Staffellauf'!$B$4</f>
        <v>7.4655931491747225</v>
      </c>
      <c r="D97" s="61">
        <f>'Einteilung Staffellauf'!B$5+'Einteilung Staffellauf'!B$6*$A97</f>
        <v>148.05589335855717</v>
      </c>
      <c r="E97" s="61">
        <f>'Zeitnahme Staffellauf'!$M$5 *(D97 -'Einteilung Staffellauf'!B$5 )^2+'Zeitnahme Staffellauf'!$O$5*(D97 -'Einteilung Staffellauf'!B$5)+'Einteilung Staffellauf'!E$5</f>
        <v>25.655264626669911</v>
      </c>
      <c r="F97" s="61">
        <f>'Einteilung Staffellauf'!B$7 +'Einteilung Staffellauf'!B$8*$A97</f>
        <v>268.01813722099666</v>
      </c>
      <c r="G97" s="61">
        <f>'Zeitnahme Staffellauf'!$M$6*(F97-'Einteilung Staffellauf'!$B$7)^2+'Zeitnahme Staffellauf'!$O$6*(F97-'Einteilung Staffellauf'!$B$7)+'Einteilung Staffellauf'!$E$7</f>
        <v>46.54174575232345</v>
      </c>
      <c r="H97" s="61">
        <f>'Einteilung Staffellauf'!B$9 +'Einteilung Staffellauf'!B$10*$A97</f>
        <v>390.66676036839795</v>
      </c>
      <c r="I97" s="61">
        <f>'Zeitnahme Staffellauf'!$M$7 *(H97-'Einteilung Staffellauf'!B$9 )^2+'Zeitnahme Staffellauf'!$O$7 *(H97-'Einteilung Staffellauf'!B$9 )+'Einteilung Staffellauf'!E$9</f>
        <v>67.039162060873423</v>
      </c>
      <c r="J97" s="61">
        <f>'Einteilung Staffellauf'!B$11+'Einteilung Staffellauf'!B$12*$A97</f>
        <v>533.17233697841539</v>
      </c>
      <c r="K97" s="61">
        <f>'Zeitnahme Staffellauf'!$M$8 *(J97-'Einteilung Staffellauf'!B$11)^2+'Zeitnahme Staffellauf'!$O$8 *(J97-'Einteilung Staffellauf'!B$11)+'Einteilung Staffellauf'!$E$11</f>
        <v>90.72391977352963</v>
      </c>
      <c r="L97" s="61">
        <f>'Einteilung Staffellauf'!B$13+'Einteilung Staffellauf'!B$14*$A97</f>
        <v>679.22789950361732</v>
      </c>
      <c r="M97" s="61">
        <f>'Zeitnahme Staffellauf'!$M$9 *(L97-'Einteilung Staffellauf'!B$13)^2+'Zeitnahme Staffellauf'!$O$9 *(L97-'Einteilung Staffellauf'!B$13)+'Einteilung Staffellauf'!$E$13</f>
        <v>113.97293568610411</v>
      </c>
      <c r="N97" s="61">
        <f>'Einteilung Staffellauf'!B$15+'Einteilung Staffellauf'!B$16*$A97</f>
        <v>895.45964067025011</v>
      </c>
      <c r="O97" s="61">
        <f>'Zeitnahme Staffellauf'!$M$10*(N97-'Einteilung Staffellauf'!B$15)^2+'Zeitnahme Staffellauf'!$O$10*(N97-'Einteilung Staffellauf'!B$15)+'Einteilung Staffellauf'!$E$15</f>
        <v>149.1050870534136</v>
      </c>
      <c r="P97" s="61">
        <f>'Einteilung Staffellauf'!B$17+'Einteilung Staffellauf'!B$18*$A97</f>
        <v>1144.7333495368518</v>
      </c>
      <c r="Q97" s="61">
        <f>'Zeitnahme Staffellauf'!$M$11*(P97-'Einteilung Staffellauf'!B$17)^2+'Zeitnahme Staffellauf'!$O$11*(P97-'Einteilung Staffellauf'!B$17)+'Einteilung Staffellauf'!$E$17</f>
        <v>187.39064586334428</v>
      </c>
      <c r="R97" s="61">
        <f>'Einteilung Staffellauf'!B$19+'Einteilung Staffellauf'!B$20*$A97</f>
        <v>1476.3630182880288</v>
      </c>
      <c r="S97" s="61">
        <f>'Zeitnahme Staffellauf'!$M$12*(R97-'Einteilung Staffellauf'!B$19)^2+'Zeitnahme Staffellauf'!$O$12*(R97-'Einteilung Staffellauf'!B$19)+'Einteilung Staffellauf'!$E$19</f>
        <v>237.97515920628669</v>
      </c>
    </row>
    <row r="98" spans="1:19" x14ac:dyDescent="0.2">
      <c r="A98" s="60">
        <v>0.94</v>
      </c>
      <c r="B98" s="61">
        <f>'Zeitnahme Staffellauf'!$B$3+('Einteilung Staffellauf'!B$4-'Zeitnahme Staffellauf'!$B$3)*$A98</f>
        <v>39.240443979087381</v>
      </c>
      <c r="C98" s="61">
        <f>'Zeitnahme Staffellauf'!$M$4*(B98-'Zeitnahme Staffellauf'!$B$3)^2+'Zeitnahme Staffellauf'!$O$4*(B98-'Zeitnahme Staffellauf'!$B$3)+'Zeitnahme Staffellauf'!$B$4</f>
        <v>7.5244731360551231</v>
      </c>
      <c r="D98" s="61">
        <f>'Einteilung Staffellauf'!B$5+'Einteilung Staffellauf'!B$6*$A98</f>
        <v>149.20588301513408</v>
      </c>
      <c r="E98" s="61">
        <f>'Zeitnahme Staffellauf'!$M$5 *(D98 -'Einteilung Staffellauf'!B$5 )^2+'Zeitnahme Staffellauf'!$O$5*(D98 -'Einteilung Staffellauf'!B$5)+'Einteilung Staffellauf'!E$5</f>
        <v>25.878910440087843</v>
      </c>
      <c r="F98" s="61">
        <f>'Einteilung Staffellauf'!B$7 +'Einteilung Staffellauf'!B$8*$A98</f>
        <v>269.22149546042027</v>
      </c>
      <c r="G98" s="61">
        <f>'Zeitnahme Staffellauf'!$M$6*(F98-'Einteilung Staffellauf'!$B$7)^2+'Zeitnahme Staffellauf'!$O$6*(F98-'Einteilung Staffellauf'!$B$7)+'Einteilung Staffellauf'!$E$7</f>
        <v>46.776692183808805</v>
      </c>
      <c r="H98" s="61">
        <f>'Einteilung Staffellauf'!B$9 +'Einteilung Staffellauf'!B$10*$A98</f>
        <v>391.89498741647787</v>
      </c>
      <c r="I98" s="61">
        <f>'Zeitnahme Staffellauf'!$M$7 *(H98-'Einteilung Staffellauf'!B$9 )^2+'Zeitnahme Staffellauf'!$O$7 *(H98-'Einteilung Staffellauf'!B$9 )+'Einteilung Staffellauf'!E$9</f>
        <v>67.27783408731193</v>
      </c>
      <c r="J98" s="61">
        <f>'Einteilung Staffellauf'!B$11+'Einteilung Staffellauf'!B$12*$A98</f>
        <v>534.61220780931285</v>
      </c>
      <c r="K98" s="61">
        <f>'Zeitnahme Staffellauf'!$M$8 *(J98-'Einteilung Staffellauf'!B$11)^2+'Zeitnahme Staffellauf'!$O$8 *(J98-'Einteilung Staffellauf'!B$11)+'Einteilung Staffellauf'!$E$11</f>
        <v>91.003602420372829</v>
      </c>
      <c r="L98" s="61">
        <f>'Einteilung Staffellauf'!B$13+'Einteilung Staffellauf'!B$14*$A98</f>
        <v>680.69001204887445</v>
      </c>
      <c r="M98" s="61">
        <f>'Zeitnahme Staffellauf'!$M$9 *(L98-'Einteilung Staffellauf'!B$13)^2+'Zeitnahme Staffellauf'!$O$9 *(L98-'Einteilung Staffellauf'!B$13)+'Einteilung Staffellauf'!$E$13</f>
        <v>114.25554626882024</v>
      </c>
      <c r="N98" s="61">
        <f>'Einteilung Staffellauf'!B$15+'Einteilung Staffellauf'!B$16*$A98</f>
        <v>897.67466167401176</v>
      </c>
      <c r="O98" s="61">
        <f>'Zeitnahme Staffellauf'!$M$10*(N98-'Einteilung Staffellauf'!B$15)^2+'Zeitnahme Staffellauf'!$O$10*(N98-'Einteilung Staffellauf'!B$15)+'Einteilung Staffellauf'!$E$15</f>
        <v>149.53440762950851</v>
      </c>
      <c r="P98" s="61">
        <f>'Einteilung Staffellauf'!B$17+'Einteilung Staffellauf'!B$18*$A98</f>
        <v>1147.2469899867472</v>
      </c>
      <c r="Q98" s="61">
        <f>'Zeitnahme Staffellauf'!$M$11*(P98-'Einteilung Staffellauf'!B$17)^2+'Zeitnahme Staffellauf'!$O$11*(P98-'Einteilung Staffellauf'!B$17)+'Einteilung Staffellauf'!$E$17</f>
        <v>187.87477740119033</v>
      </c>
      <c r="R98" s="61">
        <f>'Einteilung Staffellauf'!B$19+'Einteilung Staffellauf'!B$20*$A98</f>
        <v>1479.7397299611675</v>
      </c>
      <c r="S98" s="61">
        <f>'Zeitnahme Staffellauf'!$M$12*(R98-'Einteilung Staffellauf'!B$19)^2+'Zeitnahme Staffellauf'!$O$12*(R98-'Einteilung Staffellauf'!B$19)+'Einteilung Staffellauf'!$E$19</f>
        <v>238.62525652804013</v>
      </c>
    </row>
    <row r="99" spans="1:19" x14ac:dyDescent="0.2">
      <c r="A99" s="60">
        <v>0.95</v>
      </c>
      <c r="B99" s="61">
        <f>'Zeitnahme Staffellauf'!$B$3+('Einteilung Staffellauf'!B$4-'Zeitnahme Staffellauf'!$B$3)*$A99</f>
        <v>39.551512532056393</v>
      </c>
      <c r="C99" s="61">
        <f>'Zeitnahme Staffellauf'!$M$4*(B99-'Zeitnahme Staffellauf'!$B$3)^2+'Zeitnahme Staffellauf'!$O$4*(B99-'Zeitnahme Staffellauf'!$B$3)+'Zeitnahme Staffellauf'!$B$4</f>
        <v>7.5834263889228737</v>
      </c>
      <c r="D99" s="61">
        <f>'Einteilung Staffellauf'!B$5+'Einteilung Staffellauf'!B$6*$A99</f>
        <v>150.35587267171104</v>
      </c>
      <c r="E99" s="61">
        <f>'Zeitnahme Staffellauf'!$M$5 *(D99 -'Einteilung Staffellauf'!B$5 )^2+'Zeitnahme Staffellauf'!$O$5*(D99 -'Einteilung Staffellauf'!B$5)+'Einteilung Staffellauf'!E$5</f>
        <v>26.10324787731367</v>
      </c>
      <c r="F99" s="61">
        <f>'Einteilung Staffellauf'!B$7 +'Einteilung Staffellauf'!B$8*$A99</f>
        <v>270.42485369984394</v>
      </c>
      <c r="G99" s="61">
        <f>'Zeitnahme Staffellauf'!$M$6*(F99-'Einteilung Staffellauf'!$B$7)^2+'Zeitnahme Staffellauf'!$O$6*(F99-'Einteilung Staffellauf'!$B$7)+'Einteilung Staffellauf'!$E$7</f>
        <v>47.012220537462191</v>
      </c>
      <c r="H99" s="61">
        <f>'Einteilung Staffellauf'!B$9 +'Einteilung Staffellauf'!B$10*$A99</f>
        <v>393.12321446455786</v>
      </c>
      <c r="I99" s="61">
        <f>'Zeitnahme Staffellauf'!$M$7 *(H99-'Einteilung Staffellauf'!B$9 )^2+'Zeitnahme Staffellauf'!$O$7 *(H99-'Einteilung Staffellauf'!B$9 )+'Einteilung Staffellauf'!E$9</f>
        <v>67.517273884863755</v>
      </c>
      <c r="J99" s="61">
        <f>'Einteilung Staffellauf'!B$11+'Einteilung Staffellauf'!B$12*$A99</f>
        <v>536.0520786402102</v>
      </c>
      <c r="K99" s="61">
        <f>'Zeitnahme Staffellauf'!$M$8 *(J99-'Einteilung Staffellauf'!B$11)^2+'Zeitnahme Staffellauf'!$O$8 *(J99-'Einteilung Staffellauf'!B$11)+'Einteilung Staffellauf'!$E$11</f>
        <v>91.284203062142154</v>
      </c>
      <c r="L99" s="61">
        <f>'Einteilung Staffellauf'!B$13+'Einteilung Staffellauf'!B$14*$A99</f>
        <v>682.15212459413169</v>
      </c>
      <c r="M99" s="61">
        <f>'Zeitnahme Staffellauf'!$M$9 *(L99-'Einteilung Staffellauf'!B$13)^2+'Zeitnahme Staffellauf'!$O$9 *(L99-'Einteilung Staffellauf'!B$13)+'Einteilung Staffellauf'!$E$13</f>
        <v>114.53930323101508</v>
      </c>
      <c r="N99" s="61">
        <f>'Einteilung Staffellauf'!B$15+'Einteilung Staffellauf'!B$16*$A99</f>
        <v>899.88968267777341</v>
      </c>
      <c r="O99" s="61">
        <f>'Zeitnahme Staffellauf'!$M$10*(N99-'Einteilung Staffellauf'!B$15)^2+'Zeitnahme Staffellauf'!$O$10*(N99-'Einteilung Staffellauf'!B$15)+'Einteilung Staffellauf'!$E$15</f>
        <v>149.96528322968427</v>
      </c>
      <c r="P99" s="61">
        <f>'Einteilung Staffellauf'!B$17+'Einteilung Staffellauf'!B$18*$A99</f>
        <v>1149.7606304366427</v>
      </c>
      <c r="Q99" s="61">
        <f>'Zeitnahme Staffellauf'!$M$11*(P99-'Einteilung Staffellauf'!B$17)^2+'Zeitnahme Staffellauf'!$O$11*(P99-'Einteilung Staffellauf'!B$17)+'Einteilung Staffellauf'!$E$17</f>
        <v>188.36114562943868</v>
      </c>
      <c r="R99" s="61">
        <f>'Einteilung Staffellauf'!B$19+'Einteilung Staffellauf'!B$20*$A99</f>
        <v>1483.1164416343063</v>
      </c>
      <c r="S99" s="61">
        <f>'Zeitnahme Staffellauf'!$M$12*(R99-'Einteilung Staffellauf'!B$19)^2+'Zeitnahme Staffellauf'!$O$12*(R99-'Einteilung Staffellauf'!B$19)+'Einteilung Staffellauf'!$E$19</f>
        <v>239.27839901768272</v>
      </c>
    </row>
    <row r="100" spans="1:19" x14ac:dyDescent="0.2">
      <c r="A100" s="60">
        <v>0.96</v>
      </c>
      <c r="B100" s="61">
        <f>'Zeitnahme Staffellauf'!$B$3+('Einteilung Staffellauf'!B$4-'Zeitnahme Staffellauf'!$B$3)*$A100</f>
        <v>39.862581085025411</v>
      </c>
      <c r="C100" s="61">
        <f>'Zeitnahme Staffellauf'!$M$4*(B100-'Zeitnahme Staffellauf'!$B$3)^2+'Zeitnahme Staffellauf'!$O$4*(B100-'Zeitnahme Staffellauf'!$B$3)+'Zeitnahme Staffellauf'!$B$4</f>
        <v>7.6424529077779741</v>
      </c>
      <c r="D100" s="61">
        <f>'Einteilung Staffellauf'!B$5+'Einteilung Staffellauf'!B$6*$A100</f>
        <v>151.50586232828798</v>
      </c>
      <c r="E100" s="61">
        <f>'Zeitnahme Staffellauf'!$M$5 *(D100 -'Einteilung Staffellauf'!B$5 )^2+'Zeitnahme Staffellauf'!$O$5*(D100 -'Einteilung Staffellauf'!B$5)+'Einteilung Staffellauf'!E$5</f>
        <v>26.328276938347372</v>
      </c>
      <c r="F100" s="61">
        <f>'Einteilung Staffellauf'!B$7 +'Einteilung Staffellauf'!B$8*$A100</f>
        <v>271.6282119392676</v>
      </c>
      <c r="G100" s="61">
        <f>'Zeitnahme Staffellauf'!$M$6*(F100-'Einteilung Staffellauf'!$B$7)^2+'Zeitnahme Staffellauf'!$O$6*(F100-'Einteilung Staffellauf'!$B$7)+'Einteilung Staffellauf'!$E$7</f>
        <v>47.248330813283587</v>
      </c>
      <c r="H100" s="61">
        <f>'Einteilung Staffellauf'!B$9 +'Einteilung Staffellauf'!B$10*$A100</f>
        <v>394.35144151263779</v>
      </c>
      <c r="I100" s="61">
        <f>'Zeitnahme Staffellauf'!$M$7 *(H100-'Einteilung Staffellauf'!B$9 )^2+'Zeitnahme Staffellauf'!$O$7 *(H100-'Einteilung Staffellauf'!B$9 )+'Einteilung Staffellauf'!E$9</f>
        <v>67.75748145352884</v>
      </c>
      <c r="J100" s="61">
        <f>'Einteilung Staffellauf'!B$11+'Einteilung Staffellauf'!B$12*$A100</f>
        <v>537.49194947110755</v>
      </c>
      <c r="K100" s="61">
        <f>'Zeitnahme Staffellauf'!$M$8 *(J100-'Einteilung Staffellauf'!B$11)^2+'Zeitnahme Staffellauf'!$O$8 *(J100-'Einteilung Staffellauf'!B$11)+'Einteilung Staffellauf'!$E$11</f>
        <v>91.565721698837649</v>
      </c>
      <c r="L100" s="61">
        <f>'Einteilung Staffellauf'!B$13+'Einteilung Staffellauf'!B$14*$A100</f>
        <v>683.61423713938893</v>
      </c>
      <c r="M100" s="61">
        <f>'Zeitnahme Staffellauf'!$M$9 *(L100-'Einteilung Staffellauf'!B$13)^2+'Zeitnahme Staffellauf'!$O$9 *(L100-'Einteilung Staffellauf'!B$13)+'Einteilung Staffellauf'!$E$13</f>
        <v>114.82420657268862</v>
      </c>
      <c r="N100" s="61">
        <f>'Einteilung Staffellauf'!B$15+'Einteilung Staffellauf'!B$16*$A100</f>
        <v>902.10470368153506</v>
      </c>
      <c r="O100" s="61">
        <f>'Zeitnahme Staffellauf'!$M$10*(N100-'Einteilung Staffellauf'!B$15)^2+'Zeitnahme Staffellauf'!$O$10*(N100-'Einteilung Staffellauf'!B$15)+'Einteilung Staffellauf'!$E$15</f>
        <v>150.39771385394096</v>
      </c>
      <c r="P100" s="61">
        <f>'Einteilung Staffellauf'!B$17+'Einteilung Staffellauf'!B$18*$A100</f>
        <v>1152.274270886538</v>
      </c>
      <c r="Q100" s="61">
        <f>'Zeitnahme Staffellauf'!$M$11*(P100-'Einteilung Staffellauf'!B$17)^2+'Zeitnahme Staffellauf'!$O$11*(P100-'Einteilung Staffellauf'!B$17)+'Einteilung Staffellauf'!$E$17</f>
        <v>188.84975054808916</v>
      </c>
      <c r="R100" s="61">
        <f>'Einteilung Staffellauf'!B$19+'Einteilung Staffellauf'!B$20*$A100</f>
        <v>1486.493153307445</v>
      </c>
      <c r="S100" s="61">
        <f>'Zeitnahme Staffellauf'!$M$12*(R100-'Einteilung Staffellauf'!B$19)^2+'Zeitnahme Staffellauf'!$O$12*(R100-'Einteilung Staffellauf'!B$19)+'Einteilung Staffellauf'!$E$19</f>
        <v>239.93458667521446</v>
      </c>
    </row>
    <row r="101" spans="1:19" x14ac:dyDescent="0.2">
      <c r="A101" s="60">
        <v>0.97</v>
      </c>
      <c r="B101" s="61">
        <f>'Zeitnahme Staffellauf'!$B$3+('Einteilung Staffellauf'!B$4-'Zeitnahme Staffellauf'!$B$3)*$A101</f>
        <v>40.17364963799443</v>
      </c>
      <c r="C101" s="61">
        <f>'Zeitnahme Staffellauf'!$M$4*(B101-'Zeitnahme Staffellauf'!$B$3)^2+'Zeitnahme Staffellauf'!$O$4*(B101-'Zeitnahme Staffellauf'!$B$3)+'Zeitnahme Staffellauf'!$B$4</f>
        <v>7.7015526926204245</v>
      </c>
      <c r="D101" s="61">
        <f>'Einteilung Staffellauf'!B$5+'Einteilung Staffellauf'!B$6*$A101</f>
        <v>152.65585198486491</v>
      </c>
      <c r="E101" s="61">
        <f>'Zeitnahme Staffellauf'!$M$5 *(D101 -'Einteilung Staffellauf'!B$5 )^2+'Zeitnahme Staffellauf'!$O$5*(D101 -'Einteilung Staffellauf'!B$5)+'Einteilung Staffellauf'!E$5</f>
        <v>26.553997623188963</v>
      </c>
      <c r="F101" s="61">
        <f>'Einteilung Staffellauf'!B$7 +'Einteilung Staffellauf'!B$8*$A101</f>
        <v>272.83157017869132</v>
      </c>
      <c r="G101" s="61">
        <f>'Zeitnahme Staffellauf'!$M$6*(F101-'Einteilung Staffellauf'!$B$7)^2+'Zeitnahme Staffellauf'!$O$6*(F101-'Einteilung Staffellauf'!$B$7)+'Einteilung Staffellauf'!$E$7</f>
        <v>47.485023011273</v>
      </c>
      <c r="H101" s="61">
        <f>'Einteilung Staffellauf'!B$9 +'Einteilung Staffellauf'!B$10*$A101</f>
        <v>395.57966856071778</v>
      </c>
      <c r="I101" s="61">
        <f>'Zeitnahme Staffellauf'!$M$7 *(H101-'Einteilung Staffellauf'!B$9 )^2+'Zeitnahme Staffellauf'!$O$7 *(H101-'Einteilung Staffellauf'!B$9 )+'Einteilung Staffellauf'!E$9</f>
        <v>67.998456793307213</v>
      </c>
      <c r="J101" s="61">
        <f>'Einteilung Staffellauf'!B$11+'Einteilung Staffellauf'!B$12*$A101</f>
        <v>538.93182030200501</v>
      </c>
      <c r="K101" s="61">
        <f>'Zeitnahme Staffellauf'!$M$8 *(J101-'Einteilung Staffellauf'!B$11)^2+'Zeitnahme Staffellauf'!$O$8 *(J101-'Einteilung Staffellauf'!B$11)+'Einteilung Staffellauf'!$E$11</f>
        <v>91.848158330459299</v>
      </c>
      <c r="L101" s="61">
        <f>'Einteilung Staffellauf'!B$13+'Einteilung Staffellauf'!B$14*$A101</f>
        <v>685.07634968464617</v>
      </c>
      <c r="M101" s="61">
        <f>'Zeitnahme Staffellauf'!$M$9 *(L101-'Einteilung Staffellauf'!B$13)^2+'Zeitnahme Staffellauf'!$O$9 *(L101-'Einteilung Staffellauf'!B$13)+'Einteilung Staffellauf'!$E$13</f>
        <v>115.11025629384085</v>
      </c>
      <c r="N101" s="61">
        <f>'Einteilung Staffellauf'!B$15+'Einteilung Staffellauf'!B$16*$A101</f>
        <v>904.31972468529671</v>
      </c>
      <c r="O101" s="61">
        <f>'Zeitnahme Staffellauf'!$M$10*(N101-'Einteilung Staffellauf'!B$15)^2+'Zeitnahme Staffellauf'!$O$10*(N101-'Einteilung Staffellauf'!B$15)+'Einteilung Staffellauf'!$E$15</f>
        <v>150.83169950227852</v>
      </c>
      <c r="P101" s="61">
        <f>'Einteilung Staffellauf'!B$17+'Einteilung Staffellauf'!B$18*$A101</f>
        <v>1154.7879113364334</v>
      </c>
      <c r="Q101" s="61">
        <f>'Zeitnahme Staffellauf'!$M$11*(P101-'Einteilung Staffellauf'!B$17)^2+'Zeitnahme Staffellauf'!$O$11*(P101-'Einteilung Staffellauf'!B$17)+'Einteilung Staffellauf'!$E$17</f>
        <v>189.34059215714188</v>
      </c>
      <c r="R101" s="61">
        <f>'Einteilung Staffellauf'!B$19+'Einteilung Staffellauf'!B$20*$A101</f>
        <v>1489.8698649805838</v>
      </c>
      <c r="S101" s="61">
        <f>'Zeitnahme Staffellauf'!$M$12*(R101-'Einteilung Staffellauf'!B$19)^2+'Zeitnahme Staffellauf'!$O$12*(R101-'Einteilung Staffellauf'!B$19)+'Einteilung Staffellauf'!$E$19</f>
        <v>240.59381950063533</v>
      </c>
    </row>
    <row r="102" spans="1:19" x14ac:dyDescent="0.2">
      <c r="A102" s="60">
        <v>0.98</v>
      </c>
      <c r="B102" s="61">
        <f>'Zeitnahme Staffellauf'!$B$3+('Einteilung Staffellauf'!B$4-'Zeitnahme Staffellauf'!$B$3)*$A102</f>
        <v>40.484718190963441</v>
      </c>
      <c r="C102" s="61">
        <f>'Zeitnahme Staffellauf'!$M$4*(B102-'Zeitnahme Staffellauf'!$B$3)^2+'Zeitnahme Staffellauf'!$O$4*(B102-'Zeitnahme Staffellauf'!$B$3)+'Zeitnahme Staffellauf'!$B$4</f>
        <v>7.7607257434502213</v>
      </c>
      <c r="D102" s="61">
        <f>'Einteilung Staffellauf'!B$5+'Einteilung Staffellauf'!B$6*$A102</f>
        <v>153.80584164144187</v>
      </c>
      <c r="E102" s="61">
        <f>'Zeitnahme Staffellauf'!$M$5 *(D102 -'Einteilung Staffellauf'!B$5 )^2+'Zeitnahme Staffellauf'!$O$5*(D102 -'Einteilung Staffellauf'!B$5)+'Einteilung Staffellauf'!E$5</f>
        <v>26.780409931838449</v>
      </c>
      <c r="F102" s="61">
        <f>'Einteilung Staffellauf'!B$7 +'Einteilung Staffellauf'!B$8*$A102</f>
        <v>274.03492841811499</v>
      </c>
      <c r="G102" s="61">
        <f>'Zeitnahme Staffellauf'!$M$6*(F102-'Einteilung Staffellauf'!$B$7)^2+'Zeitnahme Staffellauf'!$O$6*(F102-'Einteilung Staffellauf'!$B$7)+'Einteilung Staffellauf'!$E$7</f>
        <v>47.722297131430416</v>
      </c>
      <c r="H102" s="61">
        <f>'Einteilung Staffellauf'!B$9 +'Einteilung Staffellauf'!B$10*$A102</f>
        <v>396.80789560879771</v>
      </c>
      <c r="I102" s="61">
        <f>'Zeitnahme Staffellauf'!$M$7 *(H102-'Einteilung Staffellauf'!B$9 )^2+'Zeitnahme Staffellauf'!$O$7 *(H102-'Einteilung Staffellauf'!B$9 )+'Einteilung Staffellauf'!E$9</f>
        <v>68.240199904198874</v>
      </c>
      <c r="J102" s="61">
        <f>'Einteilung Staffellauf'!B$11+'Einteilung Staffellauf'!B$12*$A102</f>
        <v>540.37169113290236</v>
      </c>
      <c r="K102" s="61">
        <f>'Zeitnahme Staffellauf'!$M$8 *(J102-'Einteilung Staffellauf'!B$11)^2+'Zeitnahme Staffellauf'!$O$8 *(J102-'Einteilung Staffellauf'!B$11)+'Einteilung Staffellauf'!$E$11</f>
        <v>92.131512957007089</v>
      </c>
      <c r="L102" s="61">
        <f>'Einteilung Staffellauf'!B$13+'Einteilung Staffellauf'!B$14*$A102</f>
        <v>686.5384622299033</v>
      </c>
      <c r="M102" s="61">
        <f>'Zeitnahme Staffellauf'!$M$9 *(L102-'Einteilung Staffellauf'!B$13)^2+'Zeitnahme Staffellauf'!$O$9 *(L102-'Einteilung Staffellauf'!B$13)+'Einteilung Staffellauf'!$E$13</f>
        <v>115.39745239447177</v>
      </c>
      <c r="N102" s="61">
        <f>'Einteilung Staffellauf'!B$15+'Einteilung Staffellauf'!B$16*$A102</f>
        <v>906.53474568905835</v>
      </c>
      <c r="O102" s="61">
        <f>'Zeitnahme Staffellauf'!$M$10*(N102-'Einteilung Staffellauf'!B$15)^2+'Zeitnahme Staffellauf'!$O$10*(N102-'Einteilung Staffellauf'!B$15)+'Einteilung Staffellauf'!$E$15</f>
        <v>151.26724017469701</v>
      </c>
      <c r="P102" s="61">
        <f>'Einteilung Staffellauf'!B$17+'Einteilung Staffellauf'!B$18*$A102</f>
        <v>1157.3015517863287</v>
      </c>
      <c r="Q102" s="61">
        <f>'Zeitnahme Staffellauf'!$M$11*(P102-'Einteilung Staffellauf'!B$17)^2+'Zeitnahme Staffellauf'!$O$11*(P102-'Einteilung Staffellauf'!B$17)+'Einteilung Staffellauf'!$E$17</f>
        <v>189.83367045659685</v>
      </c>
      <c r="R102" s="61">
        <f>'Einteilung Staffellauf'!B$19+'Einteilung Staffellauf'!B$20*$A102</f>
        <v>1493.2465766537227</v>
      </c>
      <c r="S102" s="61">
        <f>'Zeitnahme Staffellauf'!$M$12*(R102-'Einteilung Staffellauf'!B$19)^2+'Zeitnahme Staffellauf'!$O$12*(R102-'Einteilung Staffellauf'!B$19)+'Einteilung Staffellauf'!$E$19</f>
        <v>241.25609749394545</v>
      </c>
    </row>
    <row r="103" spans="1:19" x14ac:dyDescent="0.2">
      <c r="A103" s="60">
        <v>0.99</v>
      </c>
      <c r="B103" s="61">
        <f>'Zeitnahme Staffellauf'!$B$3+('Einteilung Staffellauf'!B$4-'Zeitnahme Staffellauf'!$B$3)*$A103</f>
        <v>40.795786743932453</v>
      </c>
      <c r="C103" s="61">
        <f>'Zeitnahme Staffellauf'!$M$4*(B103-'Zeitnahme Staffellauf'!$B$3)^2+'Zeitnahme Staffellauf'!$O$4*(B103-'Zeitnahme Staffellauf'!$B$3)+'Zeitnahme Staffellauf'!$B$4</f>
        <v>7.8199720602673661</v>
      </c>
      <c r="D103" s="61">
        <f>'Einteilung Staffellauf'!B$5+'Einteilung Staffellauf'!B$6*$A103</f>
        <v>154.95583129801881</v>
      </c>
      <c r="E103" s="61">
        <f>'Zeitnahme Staffellauf'!$M$5 *(D103 -'Einteilung Staffellauf'!B$5 )^2+'Zeitnahme Staffellauf'!$O$5*(D103 -'Einteilung Staffellauf'!B$5)+'Einteilung Staffellauf'!E$5</f>
        <v>27.007513864295809</v>
      </c>
      <c r="F103" s="61">
        <f>'Einteilung Staffellauf'!B$7 +'Einteilung Staffellauf'!B$8*$A103</f>
        <v>275.23828665753865</v>
      </c>
      <c r="G103" s="61">
        <f>'Zeitnahme Staffellauf'!$M$6*(F103-'Einteilung Staffellauf'!$B$7)^2+'Zeitnahme Staffellauf'!$O$6*(F103-'Einteilung Staffellauf'!$B$7)+'Einteilung Staffellauf'!$E$7</f>
        <v>47.960153173755842</v>
      </c>
      <c r="H103" s="61">
        <f>'Einteilung Staffellauf'!B$9 +'Einteilung Staffellauf'!B$10*$A103</f>
        <v>398.03612265687764</v>
      </c>
      <c r="I103" s="61">
        <f>'Zeitnahme Staffellauf'!$M$7 *(H103-'Einteilung Staffellauf'!B$9 )^2+'Zeitnahme Staffellauf'!$O$7 *(H103-'Einteilung Staffellauf'!B$9 )+'Einteilung Staffellauf'!E$9</f>
        <v>68.48271078620381</v>
      </c>
      <c r="J103" s="61">
        <f>'Einteilung Staffellauf'!B$11+'Einteilung Staffellauf'!B$12*$A103</f>
        <v>541.8115619637997</v>
      </c>
      <c r="K103" s="61">
        <f>'Zeitnahme Staffellauf'!$M$8 *(J103-'Einteilung Staffellauf'!B$11)^2+'Zeitnahme Staffellauf'!$O$8 *(J103-'Einteilung Staffellauf'!B$11)+'Einteilung Staffellauf'!$E$11</f>
        <v>92.415785578481021</v>
      </c>
      <c r="L103" s="61">
        <f>'Einteilung Staffellauf'!B$13+'Einteilung Staffellauf'!B$14*$A103</f>
        <v>688.00057477516054</v>
      </c>
      <c r="M103" s="61">
        <f>'Zeitnahme Staffellauf'!$M$9 *(L103-'Einteilung Staffellauf'!B$13)^2+'Zeitnahme Staffellauf'!$O$9 *(L103-'Einteilung Staffellauf'!B$13)+'Einteilung Staffellauf'!$E$13</f>
        <v>115.68579487458139</v>
      </c>
      <c r="N103" s="61">
        <f>'Einteilung Staffellauf'!B$15+'Einteilung Staffellauf'!B$16*$A103</f>
        <v>908.74976669282</v>
      </c>
      <c r="O103" s="61">
        <f>'Zeitnahme Staffellauf'!$M$10*(N103-'Einteilung Staffellauf'!B$15)^2+'Zeitnahme Staffellauf'!$O$10*(N103-'Einteilung Staffellauf'!B$15)+'Einteilung Staffellauf'!$E$15</f>
        <v>151.70433587119635</v>
      </c>
      <c r="P103" s="61">
        <f>'Einteilung Staffellauf'!B$17+'Einteilung Staffellauf'!B$18*$A103</f>
        <v>1159.8151922362242</v>
      </c>
      <c r="Q103" s="61">
        <f>'Zeitnahme Staffellauf'!$M$11*(P103-'Einteilung Staffellauf'!B$17)^2+'Zeitnahme Staffellauf'!$O$11*(P103-'Einteilung Staffellauf'!B$17)+'Einteilung Staffellauf'!$E$17</f>
        <v>190.32898544645406</v>
      </c>
      <c r="R103" s="61">
        <f>'Einteilung Staffellauf'!B$19+'Einteilung Staffellauf'!B$20*$A103</f>
        <v>1496.6232883268615</v>
      </c>
      <c r="S103" s="61">
        <f>'Zeitnahme Staffellauf'!$M$12*(R103-'Einteilung Staffellauf'!B$19)^2+'Zeitnahme Staffellauf'!$O$12*(R103-'Einteilung Staffellauf'!B$19)+'Einteilung Staffellauf'!$E$19</f>
        <v>241.92142065514463</v>
      </c>
    </row>
    <row r="104" spans="1:19" x14ac:dyDescent="0.2">
      <c r="A104" s="60">
        <v>1</v>
      </c>
      <c r="B104" s="61">
        <f>'Zeitnahme Staffellauf'!$B$3+('Einteilung Staffellauf'!B$4-'Zeitnahme Staffellauf'!$B$3)*$A104</f>
        <v>41.106855296901472</v>
      </c>
      <c r="C104" s="61">
        <f>'Zeitnahme Staffellauf'!$M$4*(B104-'Zeitnahme Staffellauf'!$B$3)^2+'Zeitnahme Staffellauf'!$O$4*(B104-'Zeitnahme Staffellauf'!$B$3)+'Zeitnahme Staffellauf'!$B$4</f>
        <v>7.8792916430718645</v>
      </c>
      <c r="D104" s="61">
        <f>'Einteilung Staffellauf'!B$5+'Einteilung Staffellauf'!B$6*$A104</f>
        <v>156.10582095459574</v>
      </c>
      <c r="E104" s="61">
        <f>'Zeitnahme Staffellauf'!$M$5 *(D104 -'Einteilung Staffellauf'!B$5 )^2+'Zeitnahme Staffellauf'!$O$5*(D104 -'Einteilung Staffellauf'!B$5)+'Einteilung Staffellauf'!E$5</f>
        <v>27.235309420561066</v>
      </c>
      <c r="F104" s="61">
        <f>'Einteilung Staffellauf'!B$7 +'Einteilung Staffellauf'!B$8*$A104</f>
        <v>276.44164489696232</v>
      </c>
      <c r="G104" s="61">
        <f>'Zeitnahme Staffellauf'!$M$6*(F104-'Einteilung Staffellauf'!$B$7)^2+'Zeitnahme Staffellauf'!$O$6*(F104-'Einteilung Staffellauf'!$B$7)+'Einteilung Staffellauf'!$E$7</f>
        <v>48.198591138249284</v>
      </c>
      <c r="H104" s="61">
        <f>'Einteilung Staffellauf'!B$9 +'Einteilung Staffellauf'!B$10*$A104</f>
        <v>399.26434970495762</v>
      </c>
      <c r="I104" s="61">
        <f>'Zeitnahme Staffellauf'!$M$7 *(H104-'Einteilung Staffellauf'!B$9 )^2+'Zeitnahme Staffellauf'!$O$7 *(H104-'Einteilung Staffellauf'!B$9 )+'Einteilung Staffellauf'!E$9</f>
        <v>68.725989439322035</v>
      </c>
      <c r="J104" s="61">
        <f>'Einteilung Staffellauf'!B$11+'Einteilung Staffellauf'!B$12*$A104</f>
        <v>543.25143279469717</v>
      </c>
      <c r="K104" s="61">
        <f>'Zeitnahme Staffellauf'!$M$8 *(J104-'Einteilung Staffellauf'!B$11)^2+'Zeitnahme Staffellauf'!$O$8 *(J104-'Einteilung Staffellauf'!B$11)+'Einteilung Staffellauf'!$E$11</f>
        <v>92.700976194881122</v>
      </c>
      <c r="L104" s="61">
        <f>'Einteilung Staffellauf'!B$13+'Einteilung Staffellauf'!B$14*$A104</f>
        <v>689.46268732041779</v>
      </c>
      <c r="M104" s="61">
        <f>'Zeitnahme Staffellauf'!$M$9 *(L104-'Einteilung Staffellauf'!B$13)^2+'Zeitnahme Staffellauf'!$O$9 *(L104-'Einteilung Staffellauf'!B$13)+'Einteilung Staffellauf'!$E$13</f>
        <v>115.97528373416971</v>
      </c>
      <c r="N104" s="61">
        <f>'Einteilung Staffellauf'!B$15+'Einteilung Staffellauf'!B$16*$A104</f>
        <v>910.96478769658165</v>
      </c>
      <c r="O104" s="61">
        <f>'Zeitnahme Staffellauf'!$M$10*(N104-'Einteilung Staffellauf'!B$15)^2+'Zeitnahme Staffellauf'!$O$10*(N104-'Einteilung Staffellauf'!B$15)+'Einteilung Staffellauf'!$E$15</f>
        <v>152.14298659177661</v>
      </c>
      <c r="P104" s="61">
        <f>'Einteilung Staffellauf'!B$17+'Einteilung Staffellauf'!B$18*$A104</f>
        <v>1162.3288326861195</v>
      </c>
      <c r="Q104" s="61">
        <f>'Zeitnahme Staffellauf'!$M$11*(P104-'Einteilung Staffellauf'!B$17)^2+'Zeitnahme Staffellauf'!$O$11*(P104-'Einteilung Staffellauf'!B$17)+'Einteilung Staffellauf'!$E$17</f>
        <v>190.82653712671348</v>
      </c>
      <c r="R104" s="61">
        <f>'Einteilung Staffellauf'!B$19+'Einteilung Staffellauf'!B$20*$A104</f>
        <v>1500.0000000000005</v>
      </c>
      <c r="S104" s="61">
        <f>'Zeitnahme Staffellauf'!$M$12*(R104-'Einteilung Staffellauf'!B$19)^2+'Zeitnahme Staffellauf'!$O$12*(R104-'Einteilung Staffellauf'!B$19)+'Einteilung Staffellauf'!$E$19</f>
        <v>242.58978898423305</v>
      </c>
    </row>
  </sheetData>
  <sheetProtection algorithmName="SHA-512" hashValue="Ns0lidDZyId/jKSeBh3OD/0MxuYyZN/JcrGlnXDyY3zeFypTgwtuKE1wEXhIx5Lvi2iQm+kVb3wISUI/Kiuuyg==" saltValue="T2ht+8PkloeJ4ZeZrbYuLA==" spinCount="100000" sheet="1" objects="1" scenarios="1"/>
  <mergeCells count="11">
    <mergeCell ref="A1:A2"/>
    <mergeCell ref="B1:C1"/>
    <mergeCell ref="D1:E1"/>
    <mergeCell ref="F1:G1"/>
    <mergeCell ref="H1:I1"/>
    <mergeCell ref="T1:U1"/>
    <mergeCell ref="J1:K1"/>
    <mergeCell ref="L1:M1"/>
    <mergeCell ref="N1:O1"/>
    <mergeCell ref="P1:Q1"/>
    <mergeCell ref="R1:S1"/>
  </mergeCells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Zeitnahme Staffellauf</vt:lpstr>
      <vt:lpstr>Einteilung Staffellauf</vt:lpstr>
      <vt:lpstr>Kugelstoßen</vt:lpstr>
      <vt:lpstr>Gesamtwertung</vt:lpstr>
      <vt:lpstr>Koordinaten Bahn</vt:lpstr>
      <vt:lpstr>Koordinaten Läufer</vt:lpstr>
      <vt:lpstr>Werte Weg-Zeit-Diagramm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Sören Wettmarshausen</dc:creator>
  <cp:lastModifiedBy>Sören Wettmarshausen</cp:lastModifiedBy>
  <dcterms:created xsi:type="dcterms:W3CDTF">2026-02-12T12:19:32Z</dcterms:created>
  <dcterms:modified xsi:type="dcterms:W3CDTF">2026-02-05T01:51:19Z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2026-01-10T19:02:21Z</dcterms:created>
  <dc:creator/>
  <dc:description/>
  <dc:language>de-DE</dc:language>
  <cp:lastModifiedBy/>
  <dcterms:modified xsi:type="dcterms:W3CDTF">2026-02-05T02:34:45Z</dcterms:modified>
  <cp:revision>65</cp:revision>
  <dc:subject/>
  <dc:title/>
</cp:coreProperties>
</file>